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tables/table2.xml" ContentType="application/vnd.openxmlformats-officedocument.spreadsheetml.table+xml"/>
  <Override PartName="/xl/drawings/drawing16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7.xml" ContentType="application/vnd.openxmlformats-officedocument.drawing+xml"/>
  <Override PartName="/xl/tables/table6.xml" ContentType="application/vnd.openxmlformats-officedocument.spreadsheetml.tab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nkiewicz\Desktop\.Integrated Content\Vlookup samples and examples\"/>
    </mc:Choice>
  </mc:AlternateContent>
  <bookViews>
    <workbookView xWindow="0" yWindow="0" windowWidth="19368" windowHeight="8820" firstSheet="10" activeTab="10"/>
  </bookViews>
  <sheets>
    <sheet name="Coffee Example" sheetId="1" r:id="rId1"/>
    <sheet name="Bonus Example" sheetId="2" r:id="rId2"/>
    <sheet name="Medals Example" sheetId="3" r:id="rId3"/>
    <sheet name="Structured Reference" sheetId="4" r:id="rId4"/>
    <sheet name="Create Lookup Table" sheetId="5" r:id="rId5"/>
    <sheet name="VLOOKUP-MATCH Example" sheetId="6" r:id="rId6"/>
    <sheet name="VLOOKUP-IF Example" sheetId="7" r:id="rId7"/>
    <sheet name="VLOOKUP-IFERROR Example" sheetId="9" r:id="rId8"/>
    <sheet name="VLOOKUP for Combined Values" sheetId="10" r:id="rId9"/>
    <sheet name="VLOOKUP Separate worksheet1" sheetId="11" r:id="rId10"/>
    <sheet name="VLOOKUP Separate workbook1" sheetId="13" r:id="rId11"/>
    <sheet name="VLOOKUP Separate worksheet2" sheetId="12" r:id="rId12"/>
    <sheet name="Education US-Males" sheetId="14" r:id="rId13"/>
    <sheet name="Education US-Females" sheetId="15" r:id="rId14"/>
    <sheet name="Wildcards" sheetId="16" r:id="rId15"/>
    <sheet name="Nested VLOOKUP" sheetId="17" r:id="rId16"/>
    <sheet name="Multiple Occurrences" sheetId="18" r:id="rId17"/>
    <sheet name="INDIRECT-Summary" sheetId="19" r:id="rId18"/>
    <sheet name="Store 1 Inventory" sheetId="20" r:id="rId19"/>
    <sheet name="Store 2 Inventory" sheetId="21" r:id="rId20"/>
    <sheet name="INDEX-MATCH" sheetId="23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E3" i="23"/>
  <c r="F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B21" i="17"/>
  <c r="B20" i="17"/>
  <c r="B19" i="17"/>
  <c r="B18" i="17"/>
  <c r="B17" i="17"/>
  <c r="B16" i="17"/>
  <c r="B15" i="17"/>
  <c r="B14" i="17"/>
  <c r="B13" i="17"/>
  <c r="E3" i="16"/>
  <c r="C4" i="19"/>
  <c r="C6" i="19"/>
  <c r="C8" i="19"/>
  <c r="D6" i="19"/>
  <c r="D8" i="19"/>
  <c r="D4" i="19"/>
  <c r="C5" i="19"/>
  <c r="C7" i="19"/>
  <c r="C3" i="19"/>
  <c r="D5" i="19"/>
  <c r="D7" i="19"/>
  <c r="D3" i="19"/>
  <c r="A14" i="13" l="1"/>
  <c r="A13" i="13"/>
  <c r="A12" i="13"/>
  <c r="A11" i="13"/>
  <c r="A10" i="13"/>
  <c r="A9" i="13"/>
  <c r="A8" i="13"/>
  <c r="A7" i="13"/>
  <c r="A6" i="13"/>
  <c r="A5" i="13"/>
  <c r="A4" i="13"/>
  <c r="A3" i="13"/>
  <c r="A14" i="11"/>
  <c r="A13" i="11"/>
  <c r="A12" i="11"/>
  <c r="A11" i="11"/>
  <c r="A10" i="11"/>
  <c r="A9" i="11"/>
  <c r="A8" i="11"/>
  <c r="A7" i="11"/>
  <c r="A6" i="11"/>
  <c r="A5" i="11"/>
  <c r="A4" i="11"/>
  <c r="A3" i="11"/>
  <c r="C3" i="12" s="1"/>
  <c r="G4" i="10"/>
  <c r="A14" i="10"/>
  <c r="A13" i="10"/>
  <c r="A12" i="10"/>
  <c r="A11" i="10"/>
  <c r="A10" i="10"/>
  <c r="A9" i="10"/>
  <c r="A8" i="10"/>
  <c r="A7" i="10"/>
  <c r="A6" i="10"/>
  <c r="A5" i="10"/>
  <c r="A4" i="10"/>
  <c r="A3" i="10"/>
  <c r="E4" i="9"/>
  <c r="E4" i="7"/>
  <c r="F8" i="6"/>
  <c r="B19" i="1" l="1"/>
</calcChain>
</file>

<file path=xl/sharedStrings.xml><?xml version="1.0" encoding="utf-8"?>
<sst xmlns="http://schemas.openxmlformats.org/spreadsheetml/2006/main" count="814" uniqueCount="297">
  <si>
    <t>MACCHIATO or CON PANNA</t>
  </si>
  <si>
    <t>ESPRESSO</t>
  </si>
  <si>
    <t>POUR-OVER</t>
  </si>
  <si>
    <t>COFFEE of the DAY</t>
  </si>
  <si>
    <t>CAPPUCCINO or LATTE</t>
  </si>
  <si>
    <t>MOCHA or WHITE MOCHA</t>
  </si>
  <si>
    <t>AGAVE LATTE</t>
  </si>
  <si>
    <t>AMERICANO</t>
  </si>
  <si>
    <t>LOOSE LEAF TEA</t>
  </si>
  <si>
    <t>CHAI LATTE                         (MATE, MASALA, or ROOBIOS)</t>
  </si>
  <si>
    <t>HOT APPLE CIDER</t>
  </si>
  <si>
    <t>HOT CHOCOLATE or STEAMER</t>
  </si>
  <si>
    <t>12 oz.</t>
  </si>
  <si>
    <t>16 oz.</t>
  </si>
  <si>
    <t xml:space="preserve">20 oz. </t>
  </si>
  <si>
    <t>HOT MENU</t>
  </si>
  <si>
    <t>Drink</t>
  </si>
  <si>
    <t xml:space="preserve">How much is a 16 oz. Chai Latte? </t>
  </si>
  <si>
    <t>Price</t>
  </si>
  <si>
    <t>Chai Latte*</t>
  </si>
  <si>
    <t>Name</t>
  </si>
  <si>
    <t>Commission %</t>
  </si>
  <si>
    <t>Bonus Amt.</t>
  </si>
  <si>
    <t>Mike Hayes</t>
  </si>
  <si>
    <t>Charlie Pendergrass</t>
  </si>
  <si>
    <t>Bill Halston</t>
  </si>
  <si>
    <t>Bob Harp</t>
  </si>
  <si>
    <t>Janice Crawford</t>
  </si>
  <si>
    <t>Sylvie King</t>
  </si>
  <si>
    <t>James Joyce</t>
  </si>
  <si>
    <t>Zack Ryan</t>
  </si>
  <si>
    <t>Mary Bridge</t>
  </si>
  <si>
    <t>Sales QTD</t>
  </si>
  <si>
    <t>Sales</t>
  </si>
  <si>
    <t>Commission Table</t>
  </si>
  <si>
    <t>Country</t>
  </si>
  <si>
    <t>Gold</t>
  </si>
  <si>
    <t>Silver</t>
  </si>
  <si>
    <t>Bronze</t>
  </si>
  <si>
    <t>USA</t>
  </si>
  <si>
    <t>China</t>
  </si>
  <si>
    <t>Russia</t>
  </si>
  <si>
    <t>GB</t>
  </si>
  <si>
    <t>Germany</t>
  </si>
  <si>
    <t>Japan</t>
  </si>
  <si>
    <t>Australia</t>
  </si>
  <si>
    <t>France</t>
  </si>
  <si>
    <t>Korea</t>
  </si>
  <si>
    <t>Italy</t>
  </si>
  <si>
    <t>Netherlands</t>
  </si>
  <si>
    <t>Canada</t>
  </si>
  <si>
    <t>Hungary</t>
  </si>
  <si>
    <t>New Zealand</t>
  </si>
  <si>
    <t>Spain</t>
  </si>
  <si>
    <t>Brazil</t>
  </si>
  <si>
    <t>Belarus</t>
  </si>
  <si>
    <t>Ukraine</t>
  </si>
  <si>
    <t>Kazakhstan</t>
  </si>
  <si>
    <t>Islamic Republic of Iran</t>
  </si>
  <si>
    <t>Jamaica</t>
  </si>
  <si>
    <t>Romania</t>
  </si>
  <si>
    <t>Denmark</t>
  </si>
  <si>
    <t>Poland</t>
  </si>
  <si>
    <t>Olympic medals to date in Summer 2012 Olympics per country (Example only)</t>
  </si>
  <si>
    <t>Medal</t>
  </si>
  <si>
    <t>Number</t>
  </si>
  <si>
    <t>VLOOKUP</t>
  </si>
  <si>
    <t>HLOOKUP</t>
  </si>
  <si>
    <t>Return Value</t>
  </si>
  <si>
    <t>Paid out</t>
  </si>
  <si>
    <t>MATCH</t>
  </si>
  <si>
    <t>Geography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</si>
  <si>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</si>
  <si>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</si>
  <si>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</si>
  <si>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</si>
  <si>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</si>
  <si>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</si>
  <si>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</si>
  <si>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</si>
  <si>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</si>
  <si>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</si>
  <si>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</si>
  <si>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</si>
  <si>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</si>
  <si>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</si>
  <si>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</si>
  <si>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</si>
  <si>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</si>
  <si>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</si>
  <si>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</si>
  <si>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</si>
  <si>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</si>
  <si>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</si>
  <si>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</si>
  <si>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</si>
  <si>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</si>
  <si>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</si>
  <si>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</si>
  <si>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</si>
  <si>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</si>
  <si>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</si>
  <si>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</si>
  <si>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</si>
  <si>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</si>
  <si>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</si>
  <si>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</si>
  <si>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</si>
  <si>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</si>
  <si>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</si>
  <si>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</si>
  <si>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</si>
  <si>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</si>
  <si>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</si>
  <si>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</si>
  <si>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</si>
  <si>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</si>
  <si>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</si>
  <si>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</si>
  <si>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</si>
  <si>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</si>
  <si>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</si>
  <si>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</si>
  <si>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</si>
  <si>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</si>
  <si>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Population from 2010 Census</t>
  </si>
  <si>
    <t xml:space="preserve">Population </t>
  </si>
  <si>
    <t xml:space="preserve">Guam </t>
  </si>
  <si>
    <t>Product</t>
  </si>
  <si>
    <t>Size</t>
  </si>
  <si>
    <t>Backpack</t>
  </si>
  <si>
    <t>Jacket</t>
  </si>
  <si>
    <t>Shirt</t>
  </si>
  <si>
    <t>Sweatshirt</t>
  </si>
  <si>
    <t>Socks</t>
  </si>
  <si>
    <t>Large</t>
  </si>
  <si>
    <t>Small</t>
  </si>
  <si>
    <t>Medium</t>
  </si>
  <si>
    <t xml:space="preserve">Small </t>
  </si>
  <si>
    <t>one size</t>
  </si>
  <si>
    <t>Product-Size</t>
  </si>
  <si>
    <t>Shirt-Small</t>
  </si>
  <si>
    <t>Backpack-Small</t>
  </si>
  <si>
    <t>This is an exercise to teach you how to do a VLOOKUP from another worksheet.</t>
  </si>
  <si>
    <t>This is an exercise to teach you how to do a VLOOKUP from another workbook.</t>
  </si>
  <si>
    <t>+/-0.2</t>
  </si>
  <si>
    <t>Bachelor's degree or higher</t>
  </si>
  <si>
    <t>High school graduate or higher</t>
  </si>
  <si>
    <t>(X)</t>
  </si>
  <si>
    <t>+/-0.1</t>
  </si>
  <si>
    <t>+/-13,570</t>
  </si>
  <si>
    <t>+/-15,596</t>
  </si>
  <si>
    <t>+/-25,352</t>
  </si>
  <si>
    <t>+/-16,601</t>
  </si>
  <si>
    <t>+/-15,174</t>
  </si>
  <si>
    <t>+/-28,615</t>
  </si>
  <si>
    <t>+/-3,277</t>
  </si>
  <si>
    <t>+/-2,854</t>
  </si>
  <si>
    <t>+/-5,171</t>
  </si>
  <si>
    <t>Population 65 years and over</t>
  </si>
  <si>
    <t>+/-47,169</t>
  </si>
  <si>
    <t>+/-51,038</t>
  </si>
  <si>
    <t>+/-95,163</t>
  </si>
  <si>
    <t>+/-30,341</t>
  </si>
  <si>
    <t>+/-29,637</t>
  </si>
  <si>
    <t>+/-55,857</t>
  </si>
  <si>
    <t>+/-6,516</t>
  </si>
  <si>
    <t>+/-5,867</t>
  </si>
  <si>
    <t>+/-9,530</t>
  </si>
  <si>
    <t>Population 45 to 64 years</t>
  </si>
  <si>
    <t>+/-49,311</t>
  </si>
  <si>
    <t>+/-44,780</t>
  </si>
  <si>
    <t>+/-92,521</t>
  </si>
  <si>
    <t>+/-18,125</t>
  </si>
  <si>
    <t>+/-20,221</t>
  </si>
  <si>
    <t>+/-35,868</t>
  </si>
  <si>
    <t>+/-4,347</t>
  </si>
  <si>
    <t>+/-5,201</t>
  </si>
  <si>
    <t>+/-7,337</t>
  </si>
  <si>
    <t>Population 35 to 44 years</t>
  </si>
  <si>
    <t>+/-50,269</t>
  </si>
  <si>
    <t>+/-38,397</t>
  </si>
  <si>
    <t>+/-86,896</t>
  </si>
  <si>
    <t>+/-16,829</t>
  </si>
  <si>
    <t>+/-17,156</t>
  </si>
  <si>
    <t>+/-31,017</t>
  </si>
  <si>
    <t>+/-4,452</t>
  </si>
  <si>
    <t>+/-7,068</t>
  </si>
  <si>
    <t>Population 25 to 34 years</t>
  </si>
  <si>
    <t>Percent bachelor's degree or higher</t>
  </si>
  <si>
    <t>Percent high school graduate or higher</t>
  </si>
  <si>
    <t>+/-79,048</t>
  </si>
  <si>
    <t>+/-74,608</t>
  </si>
  <si>
    <t>+/-151,189</t>
  </si>
  <si>
    <t>Graduate or professional degree</t>
  </si>
  <si>
    <t>+/-75,650</t>
  </si>
  <si>
    <t>+/-70,147</t>
  </si>
  <si>
    <t>+/-142,140</t>
  </si>
  <si>
    <t>Bachelor's degree</t>
  </si>
  <si>
    <t>+/-25,997</t>
  </si>
  <si>
    <t>+/-26,260</t>
  </si>
  <si>
    <t>+/-41,879</t>
  </si>
  <si>
    <t>Associate's degree</t>
  </si>
  <si>
    <t>+/-29,167</t>
  </si>
  <si>
    <t>+/-29,337</t>
  </si>
  <si>
    <t>+/-41,794</t>
  </si>
  <si>
    <t>Some college, no degree</t>
  </si>
  <si>
    <t>+/-88,437</t>
  </si>
  <si>
    <t>+/-99,072</t>
  </si>
  <si>
    <t>+/-182,369</t>
  </si>
  <si>
    <t>High school graduate (includes equivalency)</t>
  </si>
  <si>
    <t>+/-37,020</t>
  </si>
  <si>
    <t>+/-35,802</t>
  </si>
  <si>
    <t>+/-70,156</t>
  </si>
  <si>
    <t>9th to 12th grade, no diploma</t>
  </si>
  <si>
    <t>+/-31,516</t>
  </si>
  <si>
    <t>+/-32,738</t>
  </si>
  <si>
    <t>+/-60,796</t>
  </si>
  <si>
    <t>Less than 9th grade</t>
  </si>
  <si>
    <t>+/-8,167</t>
  </si>
  <si>
    <t>+/-9,190</t>
  </si>
  <si>
    <t>+/-15,761</t>
  </si>
  <si>
    <t>Population 25 years and over</t>
  </si>
  <si>
    <t>+/-15,279</t>
  </si>
  <si>
    <t>+/-11,748</t>
  </si>
  <si>
    <t>+/-24,074</t>
  </si>
  <si>
    <t>+/-18,730</t>
  </si>
  <si>
    <t>+/-14,477</t>
  </si>
  <si>
    <t>+/-27,946</t>
  </si>
  <si>
    <t>Some college or associate's degree</t>
  </si>
  <si>
    <t>+/-14,087</t>
  </si>
  <si>
    <t>+/-12,540</t>
  </si>
  <si>
    <t>+/-20,417</t>
  </si>
  <si>
    <t>+/-10,435</t>
  </si>
  <si>
    <t>+/-13,118</t>
  </si>
  <si>
    <t>+/-20,152</t>
  </si>
  <si>
    <t>Less than high school graduate</t>
  </si>
  <si>
    <t>+/-5,164</t>
  </si>
  <si>
    <t>+/-6,527</t>
  </si>
  <si>
    <t>+/-9,569</t>
  </si>
  <si>
    <t>Population 18 to 24 years</t>
  </si>
  <si>
    <t>Females Percent - Margin of error</t>
  </si>
  <si>
    <t>Percent females</t>
  </si>
  <si>
    <t>Females- Margin of error</t>
  </si>
  <si>
    <t xml:space="preserve">Females- Estimate </t>
  </si>
  <si>
    <t>Males Percent -Margin of error</t>
  </si>
  <si>
    <t>Percent Males</t>
  </si>
  <si>
    <t>Males-Margin of Error</t>
  </si>
  <si>
    <t>Males Estimate</t>
  </si>
  <si>
    <t>Total Percent Margin of Error</t>
  </si>
  <si>
    <t>Total- Percent</t>
  </si>
  <si>
    <t>Total-Margin of Error</t>
  </si>
  <si>
    <t xml:space="preserve">Total </t>
  </si>
  <si>
    <t>Subject</t>
  </si>
  <si>
    <t>Male Educational Attainment in the United States - 2012-2016 American Community Survey 5-Year Estimates</t>
  </si>
  <si>
    <t>Female Educational Attainment in the United States - 2012-2016 American Community Survey 5-Year Estimates</t>
  </si>
  <si>
    <t>ID</t>
  </si>
  <si>
    <t>Paycode</t>
  </si>
  <si>
    <t>Department</t>
  </si>
  <si>
    <t>Business Support</t>
  </si>
  <si>
    <t>Human Resources</t>
  </si>
  <si>
    <t>Information Technology</t>
  </si>
  <si>
    <t>Marketing</t>
  </si>
  <si>
    <t>Research</t>
  </si>
  <si>
    <t>Quality Control</t>
  </si>
  <si>
    <t>Office of the Director</t>
  </si>
  <si>
    <t>A</t>
  </si>
  <si>
    <t>I</t>
  </si>
  <si>
    <t>E</t>
  </si>
  <si>
    <t>B</t>
  </si>
  <si>
    <t>C</t>
  </si>
  <si>
    <t>D</t>
  </si>
  <si>
    <t>F</t>
  </si>
  <si>
    <t>G</t>
  </si>
  <si>
    <t>H</t>
  </si>
  <si>
    <t>Bob Jones</t>
  </si>
  <si>
    <t>Mackie O'Hara</t>
  </si>
  <si>
    <t>Scott Turner</t>
  </si>
  <si>
    <t>Tyler King</t>
  </si>
  <si>
    <t>Erin Henderson</t>
  </si>
  <si>
    <t>Jim Ryans</t>
  </si>
  <si>
    <t>Allison Scott</t>
  </si>
  <si>
    <t>Sean Scout</t>
  </si>
  <si>
    <t>Security</t>
  </si>
  <si>
    <t>Order</t>
  </si>
  <si>
    <t>Name Unique</t>
  </si>
  <si>
    <t>Name- Unique</t>
  </si>
  <si>
    <t>Janice Crawford1</t>
  </si>
  <si>
    <t>Product 1</t>
  </si>
  <si>
    <t>Product 2</t>
  </si>
  <si>
    <t>Product 3</t>
  </si>
  <si>
    <t>Product 4</t>
  </si>
  <si>
    <t>Product 5</t>
  </si>
  <si>
    <t>Product 6</t>
  </si>
  <si>
    <t>Store 2 Inventory</t>
  </si>
  <si>
    <t>Store 1 Inventory</t>
  </si>
  <si>
    <t>INDEX-MATCH Return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</si>
</sst>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2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222222"/>
      <name val="Arial"/>
      <family val="2"/>
    </font>
    <font>
      <b/>
      <sz val="6"/>
      <color rgb="FF222222"/>
      <name val="Arial"/>
      <family val="2"/>
    </font>
    <font>
      <b/>
      <sz val="6"/>
      <color theme="1"/>
      <name val="Arial"/>
      <family val="2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0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8E6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7"/>
      </patternFill>
    </fill>
    <fill>
      <patternFill patternType="solid">
        <fgColor theme="4" tint="0.79998168889431442"/>
        <bgColor theme="9" tint="0.79998168889431442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AAAAAA"/>
      </left>
      <right style="medium">
        <color rgb="FFAAAAAA"/>
      </right>
      <top/>
      <bottom/>
      <diagonal/>
    </border>
    <border>
      <left style="medium">
        <color rgb="FFAAAAAA"/>
      </left>
      <right/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0" xfId="0" applyNumberFormat="1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wrapText="1"/>
    </xf>
    <xf numFmtId="2" fontId="0" fillId="0" borderId="8" xfId="0" applyNumberFormat="1" applyBorder="1" applyAlignment="1">
      <alignment wrapText="1"/>
    </xf>
    <xf numFmtId="2" fontId="0" fillId="0" borderId="11" xfId="0" applyNumberFormat="1" applyBorder="1" applyAlignment="1">
      <alignment wrapText="1"/>
    </xf>
    <xf numFmtId="2" fontId="0" fillId="0" borderId="13" xfId="0" applyNumberFormat="1" applyBorder="1" applyAlignment="1">
      <alignment wrapText="1"/>
    </xf>
    <xf numFmtId="0" fontId="1" fillId="3" borderId="0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14" xfId="0" applyNumberFormat="1" applyBorder="1" applyAlignment="1">
      <alignment wrapText="1"/>
    </xf>
    <xf numFmtId="0" fontId="0" fillId="2" borderId="1" xfId="0" applyFill="1" applyBorder="1"/>
    <xf numFmtId="42" fontId="0" fillId="0" borderId="1" xfId="0" applyNumberFormat="1" applyBorder="1"/>
    <xf numFmtId="0" fontId="0" fillId="0" borderId="1" xfId="0" applyBorder="1"/>
    <xf numFmtId="0" fontId="0" fillId="2" borderId="12" xfId="0" applyFill="1" applyBorder="1"/>
    <xf numFmtId="0" fontId="0" fillId="0" borderId="0" xfId="0" applyBorder="1"/>
    <xf numFmtId="0" fontId="0" fillId="4" borderId="0" xfId="0" applyFill="1" applyBorder="1"/>
    <xf numFmtId="9" fontId="0" fillId="0" borderId="1" xfId="0" applyNumberFormat="1" applyBorder="1"/>
    <xf numFmtId="10" fontId="0" fillId="0" borderId="1" xfId="0" applyNumberFormat="1" applyBorder="1"/>
    <xf numFmtId="0" fontId="0" fillId="2" borderId="10" xfId="0" applyFill="1" applyBorder="1"/>
    <xf numFmtId="0" fontId="0" fillId="2" borderId="9" xfId="0" applyFill="1" applyBorder="1"/>
    <xf numFmtId="0" fontId="2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0" applyNumberFormat="1" applyBorder="1"/>
    <xf numFmtId="0" fontId="0" fillId="0" borderId="9" xfId="0" applyBorder="1"/>
    <xf numFmtId="44" fontId="0" fillId="0" borderId="12" xfId="0" applyNumberFormat="1" applyBorder="1"/>
    <xf numFmtId="0" fontId="0" fillId="2" borderId="15" xfId="0" applyFill="1" applyBorder="1"/>
    <xf numFmtId="0" fontId="0" fillId="2" borderId="11" xfId="0" applyFill="1" applyBorder="1"/>
    <xf numFmtId="0" fontId="0" fillId="2" borderId="7" xfId="0" applyFill="1" applyBorder="1"/>
    <xf numFmtId="0" fontId="0" fillId="0" borderId="4" xfId="0" applyBorder="1"/>
    <xf numFmtId="42" fontId="0" fillId="0" borderId="16" xfId="0" applyNumberFormat="1" applyBorder="1"/>
    <xf numFmtId="10" fontId="0" fillId="0" borderId="16" xfId="0" applyNumberFormat="1" applyBorder="1"/>
    <xf numFmtId="44" fontId="0" fillId="0" borderId="2" xfId="0" applyNumberFormat="1" applyBorder="1"/>
    <xf numFmtId="0" fontId="0" fillId="0" borderId="1" xfId="0" applyBorder="1" applyAlignment="1">
      <alignment horizontal="right"/>
    </xf>
    <xf numFmtId="41" fontId="0" fillId="0" borderId="0" xfId="0" applyNumberFormat="1"/>
    <xf numFmtId="41" fontId="0" fillId="2" borderId="1" xfId="0" applyNumberFormat="1" applyFill="1" applyBorder="1"/>
    <xf numFmtId="41" fontId="0" fillId="0" borderId="1" xfId="0" applyNumberFormat="1" applyBorder="1"/>
    <xf numFmtId="0" fontId="3" fillId="0" borderId="0" xfId="0" applyFont="1"/>
    <xf numFmtId="0" fontId="3" fillId="0" borderId="1" xfId="0" applyFont="1" applyBorder="1"/>
    <xf numFmtId="0" fontId="6" fillId="5" borderId="17" xfId="0" applyFont="1" applyFill="1" applyBorder="1" applyAlignment="1">
      <alignment horizontal="right" vertical="center"/>
    </xf>
    <xf numFmtId="10" fontId="6" fillId="5" borderId="18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right" vertical="center"/>
    </xf>
    <xf numFmtId="3" fontId="6" fillId="5" borderId="18" xfId="0" applyNumberFormat="1" applyFont="1" applyFill="1" applyBorder="1" applyAlignment="1">
      <alignment horizontal="right" vertical="center"/>
    </xf>
    <xf numFmtId="0" fontId="7" fillId="5" borderId="18" xfId="0" applyFont="1" applyFill="1" applyBorder="1" applyAlignment="1">
      <alignment horizontal="left" vertical="center" wrapText="1" indent="1"/>
    </xf>
    <xf numFmtId="0" fontId="8" fillId="6" borderId="17" xfId="0" applyFont="1" applyFill="1" applyBorder="1" applyAlignment="1">
      <alignment horizontal="right" vertical="center"/>
    </xf>
    <xf numFmtId="10" fontId="8" fillId="6" borderId="18" xfId="0" applyNumberFormat="1" applyFont="1" applyFill="1" applyBorder="1" applyAlignment="1">
      <alignment horizontal="right" vertical="center"/>
    </xf>
    <xf numFmtId="0" fontId="8" fillId="6" borderId="18" xfId="0" applyFont="1" applyFill="1" applyBorder="1" applyAlignment="1">
      <alignment horizontal="right" vertical="center"/>
    </xf>
    <xf numFmtId="3" fontId="8" fillId="6" borderId="18" xfId="0" applyNumberFormat="1" applyFont="1" applyFill="1" applyBorder="1" applyAlignment="1">
      <alignment horizontal="right" vertical="center"/>
    </xf>
    <xf numFmtId="0" fontId="9" fillId="6" borderId="18" xfId="0" applyFont="1" applyFill="1" applyBorder="1" applyAlignment="1">
      <alignment horizontal="left" vertical="center" wrapText="1" indent="1"/>
    </xf>
    <xf numFmtId="0" fontId="8" fillId="7" borderId="17" xfId="0" applyFont="1" applyFill="1" applyBorder="1" applyAlignment="1">
      <alignment horizontal="right" vertical="center"/>
    </xf>
    <xf numFmtId="0" fontId="8" fillId="7" borderId="18" xfId="0" applyFont="1" applyFill="1" applyBorder="1" applyAlignment="1">
      <alignment horizontal="right" vertical="center"/>
    </xf>
    <xf numFmtId="3" fontId="8" fillId="7" borderId="18" xfId="0" applyNumberFormat="1" applyFont="1" applyFill="1" applyBorder="1" applyAlignment="1">
      <alignment horizontal="right" vertical="center"/>
    </xf>
    <xf numFmtId="0" fontId="9" fillId="7" borderId="18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10" fontId="8" fillId="7" borderId="18" xfId="0" applyNumberFormat="1" applyFont="1" applyFill="1" applyBorder="1" applyAlignment="1">
      <alignment horizontal="right" vertical="center"/>
    </xf>
    <xf numFmtId="0" fontId="9" fillId="7" borderId="18" xfId="0" applyFont="1" applyFill="1" applyBorder="1" applyAlignment="1">
      <alignment horizontal="left" vertical="center" wrapText="1" indent="1"/>
    </xf>
    <xf numFmtId="0" fontId="8" fillId="6" borderId="19" xfId="0" applyFont="1" applyFill="1" applyBorder="1" applyAlignment="1">
      <alignment horizontal="right" vertical="center"/>
    </xf>
    <xf numFmtId="0" fontId="8" fillId="6" borderId="20" xfId="0" applyFont="1" applyFill="1" applyBorder="1" applyAlignment="1">
      <alignment horizontal="right" vertical="center"/>
    </xf>
    <xf numFmtId="3" fontId="8" fillId="6" borderId="20" xfId="0" applyNumberFormat="1" applyFont="1" applyFill="1" applyBorder="1" applyAlignment="1">
      <alignment horizontal="right" vertical="center"/>
    </xf>
    <xf numFmtId="0" fontId="9" fillId="6" borderId="20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3" fontId="8" fillId="6" borderId="20" xfId="0" applyNumberFormat="1" applyFont="1" applyFill="1" applyBorder="1" applyAlignment="1">
      <alignment horizontal="right" vertical="center" wrapText="1"/>
    </xf>
    <xf numFmtId="0" fontId="8" fillId="6" borderId="20" xfId="0" applyFont="1" applyFill="1" applyBorder="1" applyAlignment="1">
      <alignment horizontal="right" vertical="center" wrapText="1"/>
    </xf>
    <xf numFmtId="3" fontId="8" fillId="7" borderId="18" xfId="0" applyNumberFormat="1" applyFont="1" applyFill="1" applyBorder="1" applyAlignment="1">
      <alignment horizontal="right" vertical="center" wrapText="1"/>
    </xf>
    <xf numFmtId="0" fontId="8" fillId="7" borderId="18" xfId="0" applyFont="1" applyFill="1" applyBorder="1" applyAlignment="1">
      <alignment horizontal="right" vertical="center" wrapText="1"/>
    </xf>
    <xf numFmtId="10" fontId="8" fillId="7" borderId="18" xfId="0" applyNumberFormat="1" applyFont="1" applyFill="1" applyBorder="1" applyAlignment="1">
      <alignment horizontal="right" vertical="center" wrapText="1"/>
    </xf>
    <xf numFmtId="3" fontId="8" fillId="6" borderId="18" xfId="0" applyNumberFormat="1" applyFont="1" applyFill="1" applyBorder="1" applyAlignment="1">
      <alignment horizontal="right" vertical="center" wrapText="1"/>
    </xf>
    <xf numFmtId="0" fontId="8" fillId="6" borderId="18" xfId="0" applyFont="1" applyFill="1" applyBorder="1" applyAlignment="1">
      <alignment horizontal="right" vertical="center" wrapText="1"/>
    </xf>
    <xf numFmtId="10" fontId="8" fillId="6" borderId="18" xfId="0" applyNumberFormat="1" applyFont="1" applyFill="1" applyBorder="1" applyAlignment="1">
      <alignment horizontal="right" vertical="center" wrapText="1"/>
    </xf>
    <xf numFmtId="0" fontId="7" fillId="5" borderId="18" xfId="0" applyFont="1" applyFill="1" applyBorder="1" applyAlignment="1">
      <alignment horizontal="left" vertical="center" wrapText="1"/>
    </xf>
    <xf numFmtId="3" fontId="6" fillId="5" borderId="18" xfId="0" applyNumberFormat="1" applyFont="1" applyFill="1" applyBorder="1" applyAlignment="1">
      <alignment horizontal="right" vertical="center" wrapText="1"/>
    </xf>
    <xf numFmtId="0" fontId="6" fillId="5" borderId="18" xfId="0" applyFont="1" applyFill="1" applyBorder="1" applyAlignment="1">
      <alignment horizontal="right" vertical="center" wrapText="1"/>
    </xf>
    <xf numFmtId="10" fontId="6" fillId="5" borderId="18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8" fillId="0" borderId="18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9" xfId="0" applyFont="1" applyBorder="1"/>
    <xf numFmtId="42" fontId="0" fillId="0" borderId="12" xfId="0" applyNumberFormat="1" applyFont="1" applyBorder="1"/>
    <xf numFmtId="0" fontId="0" fillId="0" borderId="9" xfId="0" applyFont="1" applyFill="1" applyBorder="1"/>
    <xf numFmtId="42" fontId="0" fillId="0" borderId="12" xfId="0" applyNumberFormat="1" applyFont="1" applyFill="1" applyBorder="1"/>
    <xf numFmtId="0" fontId="0" fillId="0" borderId="4" xfId="0" applyFont="1" applyFill="1" applyBorder="1"/>
    <xf numFmtId="42" fontId="0" fillId="0" borderId="2" xfId="0" applyNumberFormat="1" applyFont="1" applyFill="1" applyBorder="1"/>
    <xf numFmtId="0" fontId="4" fillId="9" borderId="15" xfId="0" applyFont="1" applyFill="1" applyBorder="1"/>
    <xf numFmtId="0" fontId="4" fillId="9" borderId="7" xfId="0" applyFont="1" applyFill="1" applyBorder="1"/>
    <xf numFmtId="0" fontId="4" fillId="9" borderId="1" xfId="0" applyFont="1" applyFill="1" applyBorder="1"/>
    <xf numFmtId="0" fontId="0" fillId="8" borderId="1" xfId="0" applyFont="1" applyFill="1" applyBorder="1"/>
    <xf numFmtId="42" fontId="0" fillId="8" borderId="1" xfId="0" applyNumberFormat="1" applyFont="1" applyFill="1" applyBorder="1"/>
    <xf numFmtId="0" fontId="0" fillId="0" borderId="10" xfId="0" applyBorder="1"/>
    <xf numFmtId="0" fontId="0" fillId="0" borderId="10" xfId="0" applyFont="1" applyBorder="1"/>
    <xf numFmtId="0" fontId="0" fillId="10" borderId="21" xfId="0" applyFont="1" applyFill="1" applyBorder="1"/>
    <xf numFmtId="0" fontId="0" fillId="0" borderId="21" xfId="0" applyFont="1" applyBorder="1"/>
    <xf numFmtId="0" fontId="0" fillId="13" borderId="10" xfId="0" applyFont="1" applyFill="1" applyBorder="1"/>
    <xf numFmtId="0" fontId="4" fillId="11" borderId="0" xfId="0" applyFont="1" applyFill="1" applyBorder="1"/>
    <xf numFmtId="0" fontId="4" fillId="12" borderId="0" xfId="0" applyFont="1" applyFill="1" applyBorder="1"/>
    <xf numFmtId="0" fontId="0" fillId="15" borderId="8" xfId="0" applyFill="1" applyBorder="1"/>
    <xf numFmtId="0" fontId="11" fillId="0" borderId="10" xfId="0" applyFont="1" applyBorder="1"/>
    <xf numFmtId="0" fontId="11" fillId="14" borderId="10" xfId="0" applyFont="1" applyFill="1" applyBorder="1"/>
    <xf numFmtId="0" fontId="0" fillId="0" borderId="0" xfId="0" applyFont="1" applyFill="1" applyBorder="1"/>
    <xf numFmtId="0" fontId="0" fillId="0" borderId="12" xfId="0" applyBorder="1"/>
    <xf numFmtId="0" fontId="0" fillId="16" borderId="15" xfId="0" applyFill="1" applyBorder="1"/>
    <xf numFmtId="0" fontId="0" fillId="16" borderId="7" xfId="0" applyFill="1" applyBorder="1"/>
    <xf numFmtId="0" fontId="0" fillId="16" borderId="11" xfId="0" applyFill="1" applyBorder="1"/>
    <xf numFmtId="0" fontId="5" fillId="16" borderId="1" xfId="0" applyFont="1" applyFill="1" applyBorder="1"/>
    <xf numFmtId="0" fontId="5" fillId="0" borderId="1" xfId="0" applyFont="1" applyFill="1" applyBorder="1"/>
    <xf numFmtId="0" fontId="0" fillId="3" borderId="0" xfId="0" applyFill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3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7" tint="0.39997558519241921"/>
        </top>
        <bottom style="thin">
          <color theme="7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4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2" formatCode="_(&quot;$&quot;* #,##0_);_(&quot;$&quot;* \(#,##0\);_(&quot;$&quot;* &quot;-&quot;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goo.gl/eBAbfY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goo.gl/eBAbfY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goo.gl/eBAbfY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hyperlink" Target="https://goo.gl/eBAbfY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hyperlink" Target="https://goo.gl/eBAbfY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hyperlink" Target="https://goo.gl/eBAbfY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hyperlink" Target="https://goo.gl/eBAbfY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hyperlink" Target="https://goo.gl/eBAbfY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hyperlink" Target="https://goo.gl/eBAbfY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goo.gl/eBAbfY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hyperlink" Target="https://goo.gl/eBAbf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goo.gl/eBAbfY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hyperlink" Target="https://goo.gl/eBAbfY" TargetMode="Externa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hyperlink" Target="https://goo.gl/eBAbf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goo.gl/eBAbf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goo.gl/eBAbf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goo.gl/eBAbf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s://goo.gl/eBAbfY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https://goo.gl/eBAbfY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https://goo.gl/eBAbfY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https://goo.gl/eBAbf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20</xdr:row>
      <xdr:rowOff>118533</xdr:rowOff>
    </xdr:from>
    <xdr:to>
      <xdr:col>3</xdr:col>
      <xdr:colOff>19473</xdr:colOff>
      <xdr:row>22</xdr:row>
      <xdr:rowOff>172596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00" y="4038600"/>
          <a:ext cx="2567940" cy="4265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14</xdr:row>
      <xdr:rowOff>91440</xdr:rowOff>
    </xdr:from>
    <xdr:to>
      <xdr:col>3</xdr:col>
      <xdr:colOff>388620</xdr:colOff>
      <xdr:row>16</xdr:row>
      <xdr:rowOff>152276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34640"/>
          <a:ext cx="2567940" cy="42659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15</xdr:row>
      <xdr:rowOff>83820</xdr:rowOff>
    </xdr:from>
    <xdr:to>
      <xdr:col>2</xdr:col>
      <xdr:colOff>716280</xdr:colOff>
      <xdr:row>17</xdr:row>
      <xdr:rowOff>144656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3009900"/>
          <a:ext cx="2567940" cy="42659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</xdr:colOff>
      <xdr:row>4</xdr:row>
      <xdr:rowOff>30480</xdr:rowOff>
    </xdr:from>
    <xdr:to>
      <xdr:col>2</xdr:col>
      <xdr:colOff>439718</xdr:colOff>
      <xdr:row>5</xdr:row>
      <xdr:rowOff>121920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762000"/>
          <a:ext cx="1651298" cy="2743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</xdr:colOff>
      <xdr:row>1</xdr:row>
      <xdr:rowOff>15240</xdr:rowOff>
    </xdr:from>
    <xdr:to>
      <xdr:col>16</xdr:col>
      <xdr:colOff>495300</xdr:colOff>
      <xdr:row>1</xdr:row>
      <xdr:rowOff>389936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3380" y="198120"/>
          <a:ext cx="2255520" cy="37469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121920</xdr:colOff>
      <xdr:row>1</xdr:row>
      <xdr:rowOff>22860</xdr:rowOff>
    </xdr:from>
    <xdr:to>
      <xdr:col>12</xdr:col>
      <xdr:colOff>380103</xdr:colOff>
      <xdr:row>1</xdr:row>
      <xdr:rowOff>365760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9740" y="289560"/>
          <a:ext cx="2064123" cy="3429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4</xdr:row>
      <xdr:rowOff>38100</xdr:rowOff>
    </xdr:from>
    <xdr:to>
      <xdr:col>4</xdr:col>
      <xdr:colOff>967740</xdr:colOff>
      <xdr:row>5</xdr:row>
      <xdr:rowOff>176749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6080" y="769620"/>
          <a:ext cx="1935480" cy="3215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11</xdr:row>
      <xdr:rowOff>47625</xdr:rowOff>
    </xdr:from>
    <xdr:to>
      <xdr:col>5</xdr:col>
      <xdr:colOff>276225</xdr:colOff>
      <xdr:row>13</xdr:row>
      <xdr:rowOff>38534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2038350"/>
          <a:ext cx="2124075" cy="3528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137160</xdr:colOff>
      <xdr:row>5</xdr:row>
      <xdr:rowOff>15240</xdr:rowOff>
    </xdr:from>
    <xdr:to>
      <xdr:col>5</xdr:col>
      <xdr:colOff>1173480</xdr:colOff>
      <xdr:row>6</xdr:row>
      <xdr:rowOff>151358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929640"/>
          <a:ext cx="1920240" cy="31899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</xdr:colOff>
      <xdr:row>9</xdr:row>
      <xdr:rowOff>22860</xdr:rowOff>
    </xdr:from>
    <xdr:to>
      <xdr:col>3</xdr:col>
      <xdr:colOff>708660</xdr:colOff>
      <xdr:row>11</xdr:row>
      <xdr:rowOff>7744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1668780"/>
          <a:ext cx="2110740" cy="35064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9</xdr:row>
      <xdr:rowOff>83820</xdr:rowOff>
    </xdr:from>
    <xdr:to>
      <xdr:col>2</xdr:col>
      <xdr:colOff>937260</xdr:colOff>
      <xdr:row>10</xdr:row>
      <xdr:rowOff>142720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" y="1729740"/>
          <a:ext cx="1455420" cy="241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11</xdr:row>
      <xdr:rowOff>60960</xdr:rowOff>
    </xdr:from>
    <xdr:to>
      <xdr:col>3</xdr:col>
      <xdr:colOff>160020</xdr:colOff>
      <xdr:row>13</xdr:row>
      <xdr:rowOff>121796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072640"/>
          <a:ext cx="2567940" cy="42659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9</xdr:row>
      <xdr:rowOff>76200</xdr:rowOff>
    </xdr:from>
    <xdr:to>
      <xdr:col>2</xdr:col>
      <xdr:colOff>942041</xdr:colOff>
      <xdr:row>10</xdr:row>
      <xdr:rowOff>137160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722120"/>
          <a:ext cx="1467821" cy="24384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4</xdr:row>
      <xdr:rowOff>15240</xdr:rowOff>
    </xdr:from>
    <xdr:to>
      <xdr:col>4</xdr:col>
      <xdr:colOff>1493520</xdr:colOff>
      <xdr:row>6</xdr:row>
      <xdr:rowOff>10251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520" y="746760"/>
          <a:ext cx="2171700" cy="3607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29</xdr:row>
      <xdr:rowOff>167640</xdr:rowOff>
    </xdr:from>
    <xdr:to>
      <xdr:col>3</xdr:col>
      <xdr:colOff>312420</xdr:colOff>
      <xdr:row>32</xdr:row>
      <xdr:rowOff>45596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5471160"/>
          <a:ext cx="2567940" cy="426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480060</xdr:colOff>
      <xdr:row>11</xdr:row>
      <xdr:rowOff>45720</xdr:rowOff>
    </xdr:from>
    <xdr:to>
      <xdr:col>4</xdr:col>
      <xdr:colOff>175260</xdr:colOff>
      <xdr:row>13</xdr:row>
      <xdr:rowOff>106556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057400"/>
          <a:ext cx="2567940" cy="426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11</xdr:row>
      <xdr:rowOff>83820</xdr:rowOff>
    </xdr:from>
    <xdr:to>
      <xdr:col>1</xdr:col>
      <xdr:colOff>944132</xdr:colOff>
      <xdr:row>13</xdr:row>
      <xdr:rowOff>68580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2095500"/>
          <a:ext cx="2109992" cy="3505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65314</xdr:colOff>
      <xdr:row>29</xdr:row>
      <xdr:rowOff>97971</xdr:rowOff>
    </xdr:from>
    <xdr:to>
      <xdr:col>3</xdr:col>
      <xdr:colOff>533400</xdr:colOff>
      <xdr:row>31</xdr:row>
      <xdr:rowOff>109424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" y="5464628"/>
          <a:ext cx="2296886" cy="3815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33867</xdr:colOff>
      <xdr:row>5</xdr:row>
      <xdr:rowOff>110067</xdr:rowOff>
    </xdr:from>
    <xdr:to>
      <xdr:col>4</xdr:col>
      <xdr:colOff>971674</xdr:colOff>
      <xdr:row>7</xdr:row>
      <xdr:rowOff>67733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6067" y="1041400"/>
          <a:ext cx="1987674" cy="330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93133</xdr:colOff>
      <xdr:row>5</xdr:row>
      <xdr:rowOff>42334</xdr:rowOff>
    </xdr:from>
    <xdr:to>
      <xdr:col>4</xdr:col>
      <xdr:colOff>956733</xdr:colOff>
      <xdr:row>6</xdr:row>
      <xdr:rowOff>173939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5333" y="973667"/>
          <a:ext cx="1913467" cy="3178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5</xdr:row>
      <xdr:rowOff>53340</xdr:rowOff>
    </xdr:from>
    <xdr:to>
      <xdr:col>7</xdr:col>
      <xdr:colOff>15240</xdr:colOff>
      <xdr:row>6</xdr:row>
      <xdr:rowOff>157811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982980"/>
          <a:ext cx="1729740" cy="2873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tructuredReference" displayName="StructuredReference" ref="A1:E10" totalsRowShown="0" headerRowDxfId="31" headerRowBorderDxfId="30" tableBorderDxfId="29" totalsRowBorderDxfId="28">
  <autoFilter ref="A1:E10"/>
  <tableColumns count="5">
    <tableColumn id="1" name="Name" dataDxfId="27"/>
    <tableColumn id="2" name="Sales QTD" dataDxfId="26"/>
    <tableColumn id="3" name="Commission %" dataDxfId="25"/>
    <tableColumn id="4" name="Bonus Amt." dataDxfId="24"/>
    <tableColumn id="5" name="Paid ou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SalesCrew" displayName="SalesCrew" ref="A1:B10" totalsRowShown="0" headerRowDxfId="23" headerRowBorderDxfId="22" tableBorderDxfId="21" totalsRowBorderDxfId="20">
  <autoFilter ref="A1:B10"/>
  <tableColumns count="2">
    <tableColumn id="1" name="Name" dataDxfId="19"/>
    <tableColumn id="2" name="Sales QTD" dataDxfId="18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id="3" name="Table1" displayName="Table1" ref="A1:B10" totalsRowShown="0" headerRowDxfId="17" headerRowBorderDxfId="16" tableBorderDxfId="15" totalsRowBorderDxfId="14">
  <autoFilter ref="A1:B10"/>
  <tableColumns count="2">
    <tableColumn id="1" name="Name" dataDxfId="13"/>
    <tableColumn id="2" name="ID" dataDxfId="1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5" name="Table3" displayName="Table3" ref="A12:B21" totalsRowShown="0" headerRowDxfId="11" tableBorderDxfId="10">
  <autoFilter ref="A12:B21"/>
  <tableColumns count="2">
    <tableColumn id="1" name="Name" dataDxfId="9"/>
    <tableColumn id="2" name="Paycode" dataDxfId="8">
      <calculatedColumnFormula>VLOOKUP(VLOOKUP(Table3[[#This Row],[Name]],Table1[#All],2,FALSE),Table2[#All],3,FALSE)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4" name="Table2" displayName="Table2" ref="D1:F10" totalsRowShown="0">
  <autoFilter ref="D1:F10"/>
  <tableColumns count="3">
    <tableColumn id="3" name="ID" dataDxfId="7"/>
    <tableColumn id="5" name="Department" dataDxfId="6"/>
    <tableColumn id="4" name="Paycode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C23" totalsRowShown="0" headerRowDxfId="5" headerRowBorderDxfId="4" tableBorderDxfId="3" totalsRowBorderDxfId="2">
  <autoFilter ref="A1:C23"/>
  <tableColumns count="3">
    <tableColumn id="3" name="Name Unique">
      <calculatedColumnFormula>Table6[[#This Row],[Name]]&amp;COUNTIF($B$2:B2,B2)</calculatedColumnFormula>
    </tableColumn>
    <tableColumn id="1" name="Name" dataDxfId="1"/>
    <tableColumn id="2" name="Order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90" zoomScaleNormal="90" workbookViewId="0">
      <selection activeCell="A21" sqref="A21:D23"/>
    </sheetView>
  </sheetViews>
  <sheetFormatPr defaultColWidth="8.77734375" defaultRowHeight="14.4" x14ac:dyDescent="0.3"/>
  <cols>
    <col min="1" max="1" width="27" style="1" customWidth="1"/>
    <col min="2" max="2" width="9.5546875" style="1" customWidth="1"/>
    <col min="3" max="16384" width="8.77734375" style="1"/>
  </cols>
  <sheetData>
    <row r="1" spans="1:6" x14ac:dyDescent="0.3">
      <c r="A1" s="2" t="s">
        <v>15</v>
      </c>
      <c r="B1" s="2"/>
      <c r="C1" s="2"/>
      <c r="D1" s="2"/>
    </row>
    <row r="2" spans="1:6" x14ac:dyDescent="0.3">
      <c r="A2" s="3" t="s">
        <v>1</v>
      </c>
      <c r="B2" s="4"/>
      <c r="C2" s="4"/>
      <c r="D2" s="5">
        <v>1.99</v>
      </c>
    </row>
    <row r="3" spans="1:6" x14ac:dyDescent="0.3">
      <c r="A3" s="6" t="s">
        <v>0</v>
      </c>
      <c r="B3" s="7"/>
      <c r="C3" s="7"/>
      <c r="D3" s="8">
        <v>2.48</v>
      </c>
    </row>
    <row r="4" spans="1:6" x14ac:dyDescent="0.3">
      <c r="A4" s="7"/>
      <c r="B4" s="15" t="s">
        <v>12</v>
      </c>
      <c r="C4" s="15" t="s">
        <v>13</v>
      </c>
      <c r="D4" s="16" t="s">
        <v>14</v>
      </c>
    </row>
    <row r="5" spans="1:6" x14ac:dyDescent="0.3">
      <c r="A5" s="6" t="s">
        <v>2</v>
      </c>
      <c r="B5" s="14">
        <v>3.5</v>
      </c>
      <c r="C5" s="9"/>
      <c r="D5" s="14"/>
    </row>
    <row r="6" spans="1:6" x14ac:dyDescent="0.3">
      <c r="A6" s="6" t="s">
        <v>3</v>
      </c>
      <c r="B6" s="14">
        <v>1.99</v>
      </c>
      <c r="C6" s="9">
        <v>2.19</v>
      </c>
      <c r="D6" s="14">
        <v>2.39</v>
      </c>
    </row>
    <row r="7" spans="1:6" x14ac:dyDescent="0.3">
      <c r="A7" s="6" t="s">
        <v>4</v>
      </c>
      <c r="B7" s="14">
        <v>2.89</v>
      </c>
      <c r="C7" s="9">
        <v>3.29</v>
      </c>
      <c r="D7" s="14">
        <v>3.79</v>
      </c>
    </row>
    <row r="8" spans="1:6" x14ac:dyDescent="0.3">
      <c r="A8" s="6" t="s">
        <v>5</v>
      </c>
      <c r="B8" s="14">
        <v>3.19</v>
      </c>
      <c r="C8" s="9">
        <v>3.59</v>
      </c>
      <c r="D8" s="14">
        <v>4.09</v>
      </c>
    </row>
    <row r="9" spans="1:6" x14ac:dyDescent="0.3">
      <c r="A9" s="6" t="s">
        <v>6</v>
      </c>
      <c r="B9" s="14">
        <v>3.39</v>
      </c>
      <c r="C9" s="9">
        <v>3.79</v>
      </c>
      <c r="D9" s="14">
        <v>4.29</v>
      </c>
      <c r="F9" s="17"/>
    </row>
    <row r="10" spans="1:6" ht="28.8" x14ac:dyDescent="0.3">
      <c r="A10" s="10" t="s">
        <v>9</v>
      </c>
      <c r="B10" s="14">
        <v>2.99</v>
      </c>
      <c r="C10" s="9">
        <v>3.39</v>
      </c>
      <c r="D10" s="14">
        <v>3.89</v>
      </c>
    </row>
    <row r="11" spans="1:6" x14ac:dyDescent="0.3">
      <c r="A11" s="6" t="s">
        <v>7</v>
      </c>
      <c r="B11" s="14">
        <v>2.69</v>
      </c>
      <c r="C11" s="9">
        <v>3.29</v>
      </c>
      <c r="D11" s="14">
        <v>3.89</v>
      </c>
    </row>
    <row r="12" spans="1:6" x14ac:dyDescent="0.3">
      <c r="A12" s="6" t="s">
        <v>8</v>
      </c>
      <c r="B12" s="14">
        <v>1.89</v>
      </c>
      <c r="C12" s="9">
        <v>2.09</v>
      </c>
      <c r="D12" s="14">
        <v>2.29</v>
      </c>
    </row>
    <row r="13" spans="1:6" x14ac:dyDescent="0.3">
      <c r="A13" s="6" t="s">
        <v>10</v>
      </c>
      <c r="B13" s="14">
        <v>2.19</v>
      </c>
      <c r="C13" s="9">
        <v>2.39</v>
      </c>
      <c r="D13" s="14">
        <v>2.79</v>
      </c>
    </row>
    <row r="14" spans="1:6" x14ac:dyDescent="0.3">
      <c r="A14" s="11" t="s">
        <v>11</v>
      </c>
      <c r="B14" s="13">
        <v>1.89</v>
      </c>
      <c r="C14" s="12">
        <v>2.19</v>
      </c>
      <c r="D14" s="13">
        <v>2.39</v>
      </c>
    </row>
    <row r="16" spans="1:6" x14ac:dyDescent="0.3">
      <c r="A16" s="116" t="s">
        <v>17</v>
      </c>
      <c r="B16" s="117"/>
      <c r="C16" s="7"/>
    </row>
    <row r="17" spans="1:4" x14ac:dyDescent="0.3">
      <c r="C17" s="118"/>
      <c r="D17" s="118"/>
    </row>
    <row r="18" spans="1:4" ht="15" thickBot="1" x14ac:dyDescent="0.35">
      <c r="A18" s="1" t="s">
        <v>16</v>
      </c>
      <c r="B18" s="1" t="s">
        <v>18</v>
      </c>
    </row>
    <row r="19" spans="1:4" ht="15" thickBot="1" x14ac:dyDescent="0.35">
      <c r="A19" s="1" t="s">
        <v>19</v>
      </c>
      <c r="B19" s="18">
        <f>VLOOKUP(A19,A1:D14,3,FALSE)</f>
        <v>3.39</v>
      </c>
    </row>
    <row r="21" spans="1:4" x14ac:dyDescent="0.3">
      <c r="A21" s="122"/>
      <c r="B21" s="122"/>
      <c r="C21" s="122"/>
      <c r="D21" s="122"/>
    </row>
    <row r="22" spans="1:4" x14ac:dyDescent="0.3">
      <c r="A22" s="122"/>
      <c r="B22" s="122"/>
      <c r="C22" s="122"/>
      <c r="D22" s="122"/>
    </row>
    <row r="23" spans="1:4" x14ac:dyDescent="0.3">
      <c r="A23" s="122"/>
      <c r="B23" s="122"/>
      <c r="C23" s="122"/>
      <c r="D23" s="122"/>
    </row>
  </sheetData>
  <mergeCells count="3">
    <mergeCell ref="A16:B16"/>
    <mergeCell ref="C17:D17"/>
    <mergeCell ref="A21:D2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H18" sqref="H18"/>
    </sheetView>
  </sheetViews>
  <sheetFormatPr defaultRowHeight="14.4" x14ac:dyDescent="0.3"/>
  <cols>
    <col min="1" max="1" width="17.33203125" bestFit="1" customWidth="1"/>
  </cols>
  <sheetData>
    <row r="1" spans="1:4" x14ac:dyDescent="0.3">
      <c r="A1" t="s">
        <v>143</v>
      </c>
    </row>
    <row r="2" spans="1:4" x14ac:dyDescent="0.3">
      <c r="A2" s="19" t="s">
        <v>140</v>
      </c>
      <c r="B2" s="19" t="s">
        <v>128</v>
      </c>
      <c r="C2" s="19" t="s">
        <v>129</v>
      </c>
      <c r="D2" s="19" t="s">
        <v>18</v>
      </c>
    </row>
    <row r="3" spans="1:4" ht="15.6" x14ac:dyDescent="0.3">
      <c r="A3" s="46" t="str">
        <f>B3&amp;"-"&amp;C3</f>
        <v>Backpack-Small</v>
      </c>
      <c r="B3" s="21" t="s">
        <v>130</v>
      </c>
      <c r="C3" s="21" t="s">
        <v>136</v>
      </c>
      <c r="D3" s="32">
        <v>15.99</v>
      </c>
    </row>
    <row r="4" spans="1:4" ht="15.6" x14ac:dyDescent="0.3">
      <c r="A4" s="47" t="str">
        <f t="shared" ref="A4:A14" si="0">B4&amp;"-"&amp;C4</f>
        <v>Backpack-Large</v>
      </c>
      <c r="B4" s="21" t="s">
        <v>130</v>
      </c>
      <c r="C4" s="21" t="s">
        <v>135</v>
      </c>
      <c r="D4" s="32">
        <v>18.989999999999998</v>
      </c>
    </row>
    <row r="5" spans="1:4" ht="15.6" x14ac:dyDescent="0.3">
      <c r="A5" s="47" t="str">
        <f t="shared" si="0"/>
        <v>Jacket-Small</v>
      </c>
      <c r="B5" s="21" t="s">
        <v>131</v>
      </c>
      <c r="C5" s="21" t="s">
        <v>136</v>
      </c>
      <c r="D5" s="32">
        <v>32.99</v>
      </c>
    </row>
    <row r="6" spans="1:4" ht="15.6" x14ac:dyDescent="0.3">
      <c r="A6" s="47" t="str">
        <f t="shared" si="0"/>
        <v>Jacket-Medium</v>
      </c>
      <c r="B6" s="21" t="s">
        <v>131</v>
      </c>
      <c r="C6" s="21" t="s">
        <v>137</v>
      </c>
      <c r="D6" s="32">
        <v>34.99</v>
      </c>
    </row>
    <row r="7" spans="1:4" ht="15.6" x14ac:dyDescent="0.3">
      <c r="A7" s="47" t="str">
        <f t="shared" si="0"/>
        <v>Jacket-Large</v>
      </c>
      <c r="B7" s="21" t="s">
        <v>131</v>
      </c>
      <c r="C7" s="21" t="s">
        <v>135</v>
      </c>
      <c r="D7" s="32">
        <v>36.99</v>
      </c>
    </row>
    <row r="8" spans="1:4" ht="15.6" x14ac:dyDescent="0.3">
      <c r="A8" s="47" t="str">
        <f t="shared" si="0"/>
        <v>Shirt-Small</v>
      </c>
      <c r="B8" s="21" t="s">
        <v>132</v>
      </c>
      <c r="C8" s="21" t="s">
        <v>136</v>
      </c>
      <c r="D8" s="32">
        <v>15.99</v>
      </c>
    </row>
    <row r="9" spans="1:4" ht="15.6" x14ac:dyDescent="0.3">
      <c r="A9" s="47" t="str">
        <f t="shared" si="0"/>
        <v>Shirt-Medium</v>
      </c>
      <c r="B9" s="21" t="s">
        <v>132</v>
      </c>
      <c r="C9" s="21" t="s">
        <v>137</v>
      </c>
      <c r="D9" s="32">
        <v>16.989999999999998</v>
      </c>
    </row>
    <row r="10" spans="1:4" ht="15.6" x14ac:dyDescent="0.3">
      <c r="A10" s="47" t="str">
        <f t="shared" si="0"/>
        <v>Shirt-Large</v>
      </c>
      <c r="B10" s="21" t="s">
        <v>132</v>
      </c>
      <c r="C10" s="21" t="s">
        <v>135</v>
      </c>
      <c r="D10" s="32">
        <v>17.989999999999998</v>
      </c>
    </row>
    <row r="11" spans="1:4" ht="15.6" x14ac:dyDescent="0.3">
      <c r="A11" s="47" t="str">
        <f t="shared" si="0"/>
        <v xml:space="preserve">Sweatshirt-Small </v>
      </c>
      <c r="B11" s="21" t="s">
        <v>133</v>
      </c>
      <c r="C11" s="21" t="s">
        <v>138</v>
      </c>
      <c r="D11" s="32">
        <v>18.989999999999998</v>
      </c>
    </row>
    <row r="12" spans="1:4" ht="15.6" x14ac:dyDescent="0.3">
      <c r="A12" s="47" t="str">
        <f t="shared" si="0"/>
        <v>Sweatshirt-Medium</v>
      </c>
      <c r="B12" s="21" t="s">
        <v>133</v>
      </c>
      <c r="C12" s="21" t="s">
        <v>137</v>
      </c>
      <c r="D12" s="32">
        <v>19.989999999999998</v>
      </c>
    </row>
    <row r="13" spans="1:4" ht="15.6" x14ac:dyDescent="0.3">
      <c r="A13" s="47" t="str">
        <f t="shared" si="0"/>
        <v>Sweatshirt-Large</v>
      </c>
      <c r="B13" s="21" t="s">
        <v>133</v>
      </c>
      <c r="C13" s="21" t="s">
        <v>135</v>
      </c>
      <c r="D13" s="32">
        <v>20.99</v>
      </c>
    </row>
    <row r="14" spans="1:4" ht="15.6" x14ac:dyDescent="0.3">
      <c r="A14" s="47" t="str">
        <f t="shared" si="0"/>
        <v>Socks-one size</v>
      </c>
      <c r="B14" s="21" t="s">
        <v>134</v>
      </c>
      <c r="C14" s="21" t="s">
        <v>139</v>
      </c>
      <c r="D14" s="32">
        <v>5.99</v>
      </c>
    </row>
    <row r="15" spans="1:4" x14ac:dyDescent="0.3">
      <c r="A15" s="121"/>
      <c r="B15" s="121"/>
      <c r="C15" s="121"/>
      <c r="D15" s="121"/>
    </row>
    <row r="16" spans="1:4" x14ac:dyDescent="0.3">
      <c r="A16" s="120"/>
      <c r="B16" s="120"/>
      <c r="C16" s="120"/>
      <c r="D16" s="120"/>
    </row>
    <row r="17" spans="1:4" x14ac:dyDescent="0.3">
      <c r="A17" s="120"/>
      <c r="B17" s="120"/>
      <c r="C17" s="120"/>
      <c r="D17" s="120"/>
    </row>
  </sheetData>
  <mergeCells count="1">
    <mergeCell ref="A15:D1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A16" sqref="A16:D18"/>
    </sheetView>
  </sheetViews>
  <sheetFormatPr defaultRowHeight="14.4" x14ac:dyDescent="0.3"/>
  <cols>
    <col min="1" max="1" width="23.21875" customWidth="1"/>
    <col min="2" max="2" width="13.77734375" customWidth="1"/>
    <col min="3" max="3" width="10.88671875" customWidth="1"/>
    <col min="4" max="4" width="12" customWidth="1"/>
  </cols>
  <sheetData>
    <row r="1" spans="1:4" x14ac:dyDescent="0.3">
      <c r="A1" t="s">
        <v>144</v>
      </c>
    </row>
    <row r="2" spans="1:4" x14ac:dyDescent="0.3">
      <c r="A2" s="19" t="s">
        <v>140</v>
      </c>
      <c r="B2" s="19" t="s">
        <v>128</v>
      </c>
      <c r="C2" s="19" t="s">
        <v>129</v>
      </c>
      <c r="D2" s="19" t="s">
        <v>18</v>
      </c>
    </row>
    <row r="3" spans="1:4" ht="15.6" x14ac:dyDescent="0.3">
      <c r="A3" s="46" t="str">
        <f>B3&amp;"-"&amp;C3</f>
        <v>Backpack-Small</v>
      </c>
      <c r="B3" s="21" t="s">
        <v>130</v>
      </c>
      <c r="C3" s="21" t="s">
        <v>136</v>
      </c>
      <c r="D3" s="32">
        <v>15.99</v>
      </c>
    </row>
    <row r="4" spans="1:4" ht="15.6" x14ac:dyDescent="0.3">
      <c r="A4" s="47" t="str">
        <f t="shared" ref="A4:A14" si="0">B4&amp;"-"&amp;C4</f>
        <v>Backpack-Large</v>
      </c>
      <c r="B4" s="21" t="s">
        <v>130</v>
      </c>
      <c r="C4" s="21" t="s">
        <v>135</v>
      </c>
      <c r="D4" s="32">
        <v>18.989999999999998</v>
      </c>
    </row>
    <row r="5" spans="1:4" ht="15.6" x14ac:dyDescent="0.3">
      <c r="A5" s="47" t="str">
        <f t="shared" si="0"/>
        <v>Jacket-Small</v>
      </c>
      <c r="B5" s="21" t="s">
        <v>131</v>
      </c>
      <c r="C5" s="21" t="s">
        <v>136</v>
      </c>
      <c r="D5" s="32">
        <v>32.99</v>
      </c>
    </row>
    <row r="6" spans="1:4" ht="15.6" x14ac:dyDescent="0.3">
      <c r="A6" s="47" t="str">
        <f t="shared" si="0"/>
        <v>Jacket-Medium</v>
      </c>
      <c r="B6" s="21" t="s">
        <v>131</v>
      </c>
      <c r="C6" s="21" t="s">
        <v>137</v>
      </c>
      <c r="D6" s="32">
        <v>34.99</v>
      </c>
    </row>
    <row r="7" spans="1:4" ht="15.6" x14ac:dyDescent="0.3">
      <c r="A7" s="47" t="str">
        <f t="shared" si="0"/>
        <v>Jacket-Large</v>
      </c>
      <c r="B7" s="21" t="s">
        <v>131</v>
      </c>
      <c r="C7" s="21" t="s">
        <v>135</v>
      </c>
      <c r="D7" s="32">
        <v>36.99</v>
      </c>
    </row>
    <row r="8" spans="1:4" ht="15.6" x14ac:dyDescent="0.3">
      <c r="A8" s="47" t="str">
        <f t="shared" si="0"/>
        <v>Shirt-Small</v>
      </c>
      <c r="B8" s="21" t="s">
        <v>132</v>
      </c>
      <c r="C8" s="21" t="s">
        <v>136</v>
      </c>
      <c r="D8" s="32">
        <v>15.99</v>
      </c>
    </row>
    <row r="9" spans="1:4" ht="15.6" x14ac:dyDescent="0.3">
      <c r="A9" s="47" t="str">
        <f t="shared" si="0"/>
        <v>Shirt-Medium</v>
      </c>
      <c r="B9" s="21" t="s">
        <v>132</v>
      </c>
      <c r="C9" s="21" t="s">
        <v>137</v>
      </c>
      <c r="D9" s="32">
        <v>16.989999999999998</v>
      </c>
    </row>
    <row r="10" spans="1:4" ht="15.6" x14ac:dyDescent="0.3">
      <c r="A10" s="47" t="str">
        <f t="shared" si="0"/>
        <v>Shirt-Large</v>
      </c>
      <c r="B10" s="21" t="s">
        <v>132</v>
      </c>
      <c r="C10" s="21" t="s">
        <v>135</v>
      </c>
      <c r="D10" s="32">
        <v>17.989999999999998</v>
      </c>
    </row>
    <row r="11" spans="1:4" ht="15.6" x14ac:dyDescent="0.3">
      <c r="A11" s="47" t="str">
        <f t="shared" si="0"/>
        <v xml:space="preserve">Sweatshirt-Small </v>
      </c>
      <c r="B11" s="21" t="s">
        <v>133</v>
      </c>
      <c r="C11" s="21" t="s">
        <v>138</v>
      </c>
      <c r="D11" s="32">
        <v>18.989999999999998</v>
      </c>
    </row>
    <row r="12" spans="1:4" ht="15.6" x14ac:dyDescent="0.3">
      <c r="A12" s="47" t="str">
        <f t="shared" si="0"/>
        <v>Sweatshirt-Medium</v>
      </c>
      <c r="B12" s="21" t="s">
        <v>133</v>
      </c>
      <c r="C12" s="21" t="s">
        <v>137</v>
      </c>
      <c r="D12" s="32">
        <v>19.989999999999998</v>
      </c>
    </row>
    <row r="13" spans="1:4" ht="15.6" x14ac:dyDescent="0.3">
      <c r="A13" s="47" t="str">
        <f t="shared" si="0"/>
        <v>Sweatshirt-Large</v>
      </c>
      <c r="B13" s="21" t="s">
        <v>133</v>
      </c>
      <c r="C13" s="21" t="s">
        <v>135</v>
      </c>
      <c r="D13" s="32">
        <v>20.99</v>
      </c>
    </row>
    <row r="14" spans="1:4" ht="15.6" x14ac:dyDescent="0.3">
      <c r="A14" s="47" t="str">
        <f t="shared" si="0"/>
        <v>Socks-one size</v>
      </c>
      <c r="B14" s="21" t="s">
        <v>134</v>
      </c>
      <c r="C14" s="21" t="s">
        <v>139</v>
      </c>
      <c r="D14" s="32">
        <v>5.99</v>
      </c>
    </row>
    <row r="16" spans="1:4" x14ac:dyDescent="0.3">
      <c r="A16" s="120"/>
      <c r="B16" s="120"/>
      <c r="C16" s="120"/>
      <c r="D16" s="120"/>
    </row>
    <row r="17" spans="1:4" x14ac:dyDescent="0.3">
      <c r="A17" s="120"/>
      <c r="B17" s="120"/>
      <c r="C17" s="120"/>
      <c r="D17" s="120"/>
    </row>
    <row r="18" spans="1:4" x14ac:dyDescent="0.3">
      <c r="A18" s="120"/>
      <c r="B18" s="120"/>
      <c r="C18" s="120"/>
      <c r="D18" s="120"/>
    </row>
  </sheetData>
  <mergeCells count="1">
    <mergeCell ref="A16:D1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5" sqref="B5:C6"/>
    </sheetView>
  </sheetViews>
  <sheetFormatPr defaultRowHeight="14.4" x14ac:dyDescent="0.3"/>
  <cols>
    <col min="2" max="2" width="20.77734375" customWidth="1"/>
    <col min="3" max="3" width="11.44140625" customWidth="1"/>
  </cols>
  <sheetData>
    <row r="1" spans="1:3" x14ac:dyDescent="0.3">
      <c r="A1" t="s">
        <v>143</v>
      </c>
    </row>
    <row r="2" spans="1:3" x14ac:dyDescent="0.3">
      <c r="B2" s="19" t="s">
        <v>128</v>
      </c>
      <c r="C2" s="19" t="s">
        <v>18</v>
      </c>
    </row>
    <row r="3" spans="1:3" x14ac:dyDescent="0.3">
      <c r="B3" s="21" t="s">
        <v>142</v>
      </c>
      <c r="C3" s="32">
        <f>VLOOKUP(B3,'VLOOKUP Separate worksheet1'!A2:D14,4,FALSE)</f>
        <v>15.99</v>
      </c>
    </row>
    <row r="5" spans="1:3" x14ac:dyDescent="0.3">
      <c r="B5" s="120"/>
      <c r="C5" s="120"/>
    </row>
    <row r="6" spans="1:3" x14ac:dyDescent="0.3">
      <c r="B6" s="120"/>
      <c r="C6" s="120"/>
    </row>
  </sheetData>
  <mergeCells count="1">
    <mergeCell ref="B5:C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5"/>
  <sheetViews>
    <sheetView workbookViewId="0">
      <selection activeCell="N2" sqref="N2:Q2"/>
    </sheetView>
  </sheetViews>
  <sheetFormatPr defaultRowHeight="14.4" x14ac:dyDescent="0.3"/>
  <sheetData>
    <row r="1" spans="1:17" x14ac:dyDescent="0.3">
      <c r="A1" t="s">
        <v>254</v>
      </c>
    </row>
    <row r="2" spans="1:17" s="69" customFormat="1" ht="31.8" thickBot="1" x14ac:dyDescent="0.2">
      <c r="A2" s="69" t="s">
        <v>253</v>
      </c>
      <c r="B2" s="69" t="s">
        <v>252</v>
      </c>
      <c r="C2" s="69" t="s">
        <v>251</v>
      </c>
      <c r="D2" s="69" t="s">
        <v>250</v>
      </c>
      <c r="E2" s="69" t="s">
        <v>249</v>
      </c>
      <c r="F2" s="69" t="s">
        <v>248</v>
      </c>
      <c r="G2" s="69" t="s">
        <v>247</v>
      </c>
      <c r="H2" s="69" t="s">
        <v>246</v>
      </c>
      <c r="I2" s="69" t="s">
        <v>245</v>
      </c>
      <c r="J2" s="69" t="s">
        <v>244</v>
      </c>
      <c r="K2" s="69" t="s">
        <v>243</v>
      </c>
      <c r="L2" s="69" t="s">
        <v>242</v>
      </c>
      <c r="M2" s="69" t="s">
        <v>241</v>
      </c>
      <c r="N2" s="123"/>
      <c r="O2" s="123"/>
      <c r="P2" s="123"/>
      <c r="Q2" s="123"/>
    </row>
    <row r="3" spans="1:17" ht="23.4" x14ac:dyDescent="0.3">
      <c r="A3" s="68" t="s">
        <v>240</v>
      </c>
      <c r="B3" s="67">
        <v>31296577</v>
      </c>
      <c r="C3" s="66" t="s">
        <v>239</v>
      </c>
      <c r="D3" s="66" t="s">
        <v>148</v>
      </c>
      <c r="E3" s="66" t="s">
        <v>148</v>
      </c>
      <c r="F3" s="67">
        <v>16044240</v>
      </c>
      <c r="G3" s="66" t="s">
        <v>238</v>
      </c>
      <c r="H3" s="66" t="s">
        <v>148</v>
      </c>
      <c r="I3" s="66" t="s">
        <v>148</v>
      </c>
      <c r="J3" s="67"/>
      <c r="K3" s="66"/>
      <c r="L3" s="66"/>
      <c r="M3" s="65"/>
    </row>
    <row r="4" spans="1:17" ht="31.2" x14ac:dyDescent="0.3">
      <c r="A4" s="64" t="s">
        <v>236</v>
      </c>
      <c r="B4" s="60">
        <v>4326831</v>
      </c>
      <c r="C4" s="59" t="s">
        <v>235</v>
      </c>
      <c r="D4" s="63">
        <v>0.13800000000000001</v>
      </c>
      <c r="E4" s="59" t="s">
        <v>149</v>
      </c>
      <c r="F4" s="60">
        <v>2535149</v>
      </c>
      <c r="G4" s="59" t="s">
        <v>234</v>
      </c>
      <c r="H4" s="63">
        <v>0.158</v>
      </c>
      <c r="I4" s="59" t="s">
        <v>149</v>
      </c>
      <c r="J4" s="59"/>
      <c r="K4" s="59"/>
      <c r="L4" s="59"/>
      <c r="M4" s="58"/>
    </row>
    <row r="5" spans="1:17" ht="46.8" x14ac:dyDescent="0.3">
      <c r="A5" s="57" t="s">
        <v>210</v>
      </c>
      <c r="B5" s="56">
        <v>9390475</v>
      </c>
      <c r="C5" s="55" t="s">
        <v>232</v>
      </c>
      <c r="D5" s="54">
        <v>0.3</v>
      </c>
      <c r="E5" s="55" t="s">
        <v>149</v>
      </c>
      <c r="F5" s="56">
        <v>5299259</v>
      </c>
      <c r="G5" s="55" t="s">
        <v>231</v>
      </c>
      <c r="H5" s="54">
        <v>0.33</v>
      </c>
      <c r="I5" s="55" t="s">
        <v>149</v>
      </c>
      <c r="J5" s="56"/>
      <c r="K5" s="55"/>
      <c r="L5" s="55"/>
      <c r="M5" s="53"/>
    </row>
    <row r="6" spans="1:17" ht="31.2" x14ac:dyDescent="0.3">
      <c r="A6" s="64" t="s">
        <v>229</v>
      </c>
      <c r="B6" s="60">
        <v>14398370</v>
      </c>
      <c r="C6" s="59" t="s">
        <v>228</v>
      </c>
      <c r="D6" s="63">
        <v>0.46</v>
      </c>
      <c r="E6" s="59" t="s">
        <v>149</v>
      </c>
      <c r="F6" s="60">
        <v>6883924</v>
      </c>
      <c r="G6" s="59" t="s">
        <v>227</v>
      </c>
      <c r="H6" s="63">
        <v>0.42899999999999999</v>
      </c>
      <c r="I6" s="59" t="s">
        <v>149</v>
      </c>
      <c r="J6" s="59"/>
      <c r="K6" s="59"/>
      <c r="L6" s="59"/>
      <c r="M6" s="58"/>
    </row>
    <row r="7" spans="1:17" ht="23.4" x14ac:dyDescent="0.3">
      <c r="A7" s="57" t="s">
        <v>146</v>
      </c>
      <c r="B7" s="56">
        <v>3180901</v>
      </c>
      <c r="C7" s="55" t="s">
        <v>225</v>
      </c>
      <c r="D7" s="54">
        <v>0.10199999999999999</v>
      </c>
      <c r="E7" s="55" t="s">
        <v>149</v>
      </c>
      <c r="F7" s="56">
        <v>1325908</v>
      </c>
      <c r="G7" s="55" t="s">
        <v>224</v>
      </c>
      <c r="H7" s="54">
        <v>8.3000000000000004E-2</v>
      </c>
      <c r="I7" s="55" t="s">
        <v>149</v>
      </c>
      <c r="J7" s="56"/>
      <c r="K7" s="55"/>
      <c r="L7" s="55"/>
      <c r="M7" s="53"/>
    </row>
    <row r="8" spans="1:17" ht="23.4" x14ac:dyDescent="0.3">
      <c r="A8" s="62" t="s">
        <v>222</v>
      </c>
      <c r="B8" s="56">
        <v>213649147</v>
      </c>
      <c r="C8" s="55" t="s">
        <v>221</v>
      </c>
      <c r="D8" s="55" t="s">
        <v>148</v>
      </c>
      <c r="E8" s="55" t="s">
        <v>148</v>
      </c>
      <c r="F8" s="56">
        <v>103111189</v>
      </c>
      <c r="G8" s="55" t="s">
        <v>220</v>
      </c>
      <c r="H8" s="55" t="s">
        <v>148</v>
      </c>
      <c r="I8" s="55" t="s">
        <v>148</v>
      </c>
      <c r="J8" s="56"/>
      <c r="K8" s="55"/>
      <c r="L8" s="55"/>
      <c r="M8" s="53"/>
    </row>
    <row r="9" spans="1:17" ht="15.6" x14ac:dyDescent="0.3">
      <c r="A9" s="64" t="s">
        <v>218</v>
      </c>
      <c r="B9" s="60">
        <v>11913913</v>
      </c>
      <c r="C9" s="59" t="s">
        <v>217</v>
      </c>
      <c r="D9" s="63">
        <v>5.6000000000000001E-2</v>
      </c>
      <c r="E9" s="59" t="s">
        <v>149</v>
      </c>
      <c r="F9" s="60">
        <v>5917435</v>
      </c>
      <c r="G9" s="59" t="s">
        <v>216</v>
      </c>
      <c r="H9" s="63">
        <v>5.7000000000000002E-2</v>
      </c>
      <c r="I9" s="59" t="s">
        <v>149</v>
      </c>
      <c r="J9" s="59"/>
      <c r="K9" s="59"/>
      <c r="L9" s="59"/>
      <c r="M9" s="58"/>
    </row>
    <row r="10" spans="1:17" ht="23.4" x14ac:dyDescent="0.3">
      <c r="A10" s="57" t="s">
        <v>214</v>
      </c>
      <c r="B10" s="56">
        <v>15904467</v>
      </c>
      <c r="C10" s="55" t="s">
        <v>213</v>
      </c>
      <c r="D10" s="54">
        <v>7.3999999999999996E-2</v>
      </c>
      <c r="E10" s="55" t="s">
        <v>149</v>
      </c>
      <c r="F10" s="56">
        <v>8227987</v>
      </c>
      <c r="G10" s="55" t="s">
        <v>212</v>
      </c>
      <c r="H10" s="54">
        <v>0.08</v>
      </c>
      <c r="I10" s="55" t="s">
        <v>149</v>
      </c>
      <c r="J10" s="56"/>
      <c r="K10" s="55"/>
      <c r="L10" s="55"/>
      <c r="M10" s="53"/>
    </row>
    <row r="11" spans="1:17" ht="46.8" x14ac:dyDescent="0.3">
      <c r="A11" s="64" t="s">
        <v>210</v>
      </c>
      <c r="B11" s="60">
        <v>58820411</v>
      </c>
      <c r="C11" s="59" t="s">
        <v>209</v>
      </c>
      <c r="D11" s="63">
        <v>0.27500000000000002</v>
      </c>
      <c r="E11" s="59" t="s">
        <v>149</v>
      </c>
      <c r="F11" s="60">
        <v>29123238</v>
      </c>
      <c r="G11" s="59" t="s">
        <v>208</v>
      </c>
      <c r="H11" s="63">
        <v>0.28199999999999997</v>
      </c>
      <c r="I11" s="59" t="s">
        <v>149</v>
      </c>
      <c r="J11" s="59"/>
      <c r="K11" s="59"/>
      <c r="L11" s="59"/>
      <c r="M11" s="58"/>
    </row>
    <row r="12" spans="1:17" ht="23.4" x14ac:dyDescent="0.3">
      <c r="A12" s="57" t="s">
        <v>206</v>
      </c>
      <c r="B12" s="56">
        <v>44772845</v>
      </c>
      <c r="C12" s="55" t="s">
        <v>205</v>
      </c>
      <c r="D12" s="54">
        <v>0.21</v>
      </c>
      <c r="E12" s="55" t="s">
        <v>149</v>
      </c>
      <c r="F12" s="56">
        <v>21286301</v>
      </c>
      <c r="G12" s="55" t="s">
        <v>204</v>
      </c>
      <c r="H12" s="54">
        <v>0.20599999999999999</v>
      </c>
      <c r="I12" s="55" t="s">
        <v>149</v>
      </c>
      <c r="J12" s="56"/>
      <c r="K12" s="55"/>
      <c r="L12" s="55"/>
      <c r="M12" s="53"/>
    </row>
    <row r="13" spans="1:17" ht="15.6" x14ac:dyDescent="0.3">
      <c r="A13" s="64" t="s">
        <v>202</v>
      </c>
      <c r="B13" s="60">
        <v>17469724</v>
      </c>
      <c r="C13" s="59" t="s">
        <v>201</v>
      </c>
      <c r="D13" s="63">
        <v>8.2000000000000003E-2</v>
      </c>
      <c r="E13" s="59" t="s">
        <v>149</v>
      </c>
      <c r="F13" s="60">
        <v>7491704</v>
      </c>
      <c r="G13" s="59" t="s">
        <v>200</v>
      </c>
      <c r="H13" s="63">
        <v>7.2999999999999995E-2</v>
      </c>
      <c r="I13" s="59" t="s">
        <v>149</v>
      </c>
      <c r="J13" s="59"/>
      <c r="K13" s="59"/>
      <c r="L13" s="59"/>
      <c r="M13" s="58"/>
    </row>
    <row r="14" spans="1:17" ht="15.6" x14ac:dyDescent="0.3">
      <c r="A14" s="57" t="s">
        <v>198</v>
      </c>
      <c r="B14" s="56">
        <v>40189920</v>
      </c>
      <c r="C14" s="55" t="s">
        <v>197</v>
      </c>
      <c r="D14" s="54">
        <v>0.188</v>
      </c>
      <c r="E14" s="55" t="s">
        <v>149</v>
      </c>
      <c r="F14" s="56">
        <v>19171010</v>
      </c>
      <c r="G14" s="55" t="s">
        <v>196</v>
      </c>
      <c r="H14" s="54">
        <v>0.186</v>
      </c>
      <c r="I14" s="55" t="s">
        <v>149</v>
      </c>
      <c r="J14" s="56"/>
      <c r="K14" s="55"/>
      <c r="L14" s="55"/>
      <c r="M14" s="53"/>
    </row>
    <row r="15" spans="1:17" ht="31.2" x14ac:dyDescent="0.3">
      <c r="A15" s="64" t="s">
        <v>194</v>
      </c>
      <c r="B15" s="60">
        <v>24577867</v>
      </c>
      <c r="C15" s="59" t="s">
        <v>193</v>
      </c>
      <c r="D15" s="63">
        <v>0.115</v>
      </c>
      <c r="E15" s="59" t="s">
        <v>149</v>
      </c>
      <c r="F15" s="60">
        <v>11893514</v>
      </c>
      <c r="G15" s="59" t="s">
        <v>192</v>
      </c>
      <c r="H15" s="63">
        <v>0.115</v>
      </c>
      <c r="I15" s="59" t="s">
        <v>149</v>
      </c>
      <c r="J15" s="59"/>
      <c r="K15" s="59"/>
      <c r="L15" s="59"/>
      <c r="M15" s="58"/>
    </row>
    <row r="16" spans="1:17" ht="31.2" x14ac:dyDescent="0.3">
      <c r="A16" s="61" t="s">
        <v>190</v>
      </c>
      <c r="B16" s="59" t="s">
        <v>148</v>
      </c>
      <c r="C16" s="59" t="s">
        <v>148</v>
      </c>
      <c r="D16" s="63">
        <v>0.87</v>
      </c>
      <c r="E16" s="59" t="s">
        <v>149</v>
      </c>
      <c r="F16" s="59" t="s">
        <v>148</v>
      </c>
      <c r="G16" s="59" t="s">
        <v>148</v>
      </c>
      <c r="H16" s="63">
        <v>0.86299999999999999</v>
      </c>
      <c r="I16" s="59" t="s">
        <v>149</v>
      </c>
      <c r="J16" s="59"/>
      <c r="K16" s="59"/>
      <c r="L16" s="59"/>
      <c r="M16" s="58"/>
    </row>
    <row r="17" spans="1:13" ht="31.2" x14ac:dyDescent="0.3">
      <c r="A17" s="62" t="s">
        <v>189</v>
      </c>
      <c r="B17" s="55" t="s">
        <v>148</v>
      </c>
      <c r="C17" s="55" t="s">
        <v>148</v>
      </c>
      <c r="D17" s="54">
        <v>0.30299999999999999</v>
      </c>
      <c r="E17" s="55" t="s">
        <v>149</v>
      </c>
      <c r="F17" s="55" t="s">
        <v>148</v>
      </c>
      <c r="G17" s="55" t="s">
        <v>148</v>
      </c>
      <c r="H17" s="54">
        <v>0.30099999999999999</v>
      </c>
      <c r="I17" s="55" t="s">
        <v>149</v>
      </c>
      <c r="J17" s="56"/>
      <c r="K17" s="55"/>
      <c r="L17" s="55"/>
      <c r="M17" s="53"/>
    </row>
    <row r="18" spans="1:13" ht="31.2" x14ac:dyDescent="0.3">
      <c r="A18" s="64" t="s">
        <v>147</v>
      </c>
      <c r="B18" s="60">
        <v>38747881</v>
      </c>
      <c r="C18" s="59" t="s">
        <v>185</v>
      </c>
      <c r="D18" s="63">
        <v>0.89300000000000002</v>
      </c>
      <c r="E18" s="59" t="s">
        <v>149</v>
      </c>
      <c r="F18" s="60">
        <v>19206464</v>
      </c>
      <c r="G18" s="59" t="s">
        <v>184</v>
      </c>
      <c r="H18" s="63">
        <v>0.877</v>
      </c>
      <c r="I18" s="59" t="s">
        <v>149</v>
      </c>
      <c r="J18" s="59"/>
      <c r="K18" s="59"/>
      <c r="L18" s="59"/>
      <c r="M18" s="58"/>
    </row>
    <row r="19" spans="1:13" ht="23.4" x14ac:dyDescent="0.3">
      <c r="A19" s="57" t="s">
        <v>146</v>
      </c>
      <c r="B19" s="56">
        <v>14633257</v>
      </c>
      <c r="C19" s="55" t="s">
        <v>182</v>
      </c>
      <c r="D19" s="54">
        <v>0.33700000000000002</v>
      </c>
      <c r="E19" s="55" t="s">
        <v>145</v>
      </c>
      <c r="F19" s="56">
        <v>6513405</v>
      </c>
      <c r="G19" s="55" t="s">
        <v>181</v>
      </c>
      <c r="H19" s="54">
        <v>0.29699999999999999</v>
      </c>
      <c r="I19" s="55" t="s">
        <v>145</v>
      </c>
      <c r="J19" s="56"/>
      <c r="K19" s="55"/>
      <c r="L19" s="55"/>
      <c r="M19" s="53"/>
    </row>
    <row r="20" spans="1:13" ht="23.4" x14ac:dyDescent="0.3">
      <c r="A20" s="62" t="s">
        <v>179</v>
      </c>
      <c r="B20" s="56">
        <v>40548400</v>
      </c>
      <c r="C20" s="55" t="s">
        <v>178</v>
      </c>
      <c r="D20" s="55" t="s">
        <v>148</v>
      </c>
      <c r="E20" s="55" t="s">
        <v>148</v>
      </c>
      <c r="F20" s="56">
        <v>20182692</v>
      </c>
      <c r="G20" s="55" t="s">
        <v>177</v>
      </c>
      <c r="H20" s="55" t="s">
        <v>148</v>
      </c>
      <c r="I20" s="55" t="s">
        <v>148</v>
      </c>
      <c r="J20" s="56"/>
      <c r="K20" s="55"/>
      <c r="L20" s="55"/>
      <c r="M20" s="53"/>
    </row>
    <row r="21" spans="1:13" ht="31.2" x14ac:dyDescent="0.3">
      <c r="A21" s="64" t="s">
        <v>147</v>
      </c>
      <c r="B21" s="60">
        <v>35647847</v>
      </c>
      <c r="C21" s="59" t="s">
        <v>175</v>
      </c>
      <c r="D21" s="63">
        <v>0.879</v>
      </c>
      <c r="E21" s="59" t="s">
        <v>149</v>
      </c>
      <c r="F21" s="60">
        <v>17462879</v>
      </c>
      <c r="G21" s="59" t="s">
        <v>174</v>
      </c>
      <c r="H21" s="63">
        <v>0.86499999999999999</v>
      </c>
      <c r="I21" s="59" t="s">
        <v>149</v>
      </c>
      <c r="J21" s="59"/>
      <c r="K21" s="59"/>
      <c r="L21" s="59"/>
      <c r="M21" s="58"/>
    </row>
    <row r="22" spans="1:13" ht="23.4" x14ac:dyDescent="0.3">
      <c r="A22" s="57" t="s">
        <v>146</v>
      </c>
      <c r="B22" s="56">
        <v>13823638</v>
      </c>
      <c r="C22" s="55" t="s">
        <v>172</v>
      </c>
      <c r="D22" s="54">
        <v>0.34100000000000003</v>
      </c>
      <c r="E22" s="55" t="s">
        <v>145</v>
      </c>
      <c r="F22" s="56">
        <v>6313258</v>
      </c>
      <c r="G22" s="55" t="s">
        <v>171</v>
      </c>
      <c r="H22" s="54">
        <v>0.313</v>
      </c>
      <c r="I22" s="55" t="s">
        <v>145</v>
      </c>
      <c r="J22" s="83"/>
      <c r="K22" s="83"/>
      <c r="L22" s="83"/>
      <c r="M22" s="84"/>
    </row>
    <row r="23" spans="1:13" ht="23.4" x14ac:dyDescent="0.3">
      <c r="A23" s="62" t="s">
        <v>169</v>
      </c>
      <c r="B23" s="56">
        <v>83522208</v>
      </c>
      <c r="C23" s="55" t="s">
        <v>168</v>
      </c>
      <c r="D23" s="55" t="s">
        <v>148</v>
      </c>
      <c r="E23" s="55" t="s">
        <v>148</v>
      </c>
      <c r="F23" s="56">
        <v>40725219</v>
      </c>
      <c r="G23" s="55" t="s">
        <v>167</v>
      </c>
      <c r="H23" s="55" t="s">
        <v>148</v>
      </c>
      <c r="I23" s="55" t="s">
        <v>148</v>
      </c>
      <c r="J23" s="56"/>
      <c r="K23" s="55"/>
      <c r="L23" s="55"/>
      <c r="M23" s="53"/>
    </row>
    <row r="24" spans="1:13" ht="31.2" x14ac:dyDescent="0.3">
      <c r="A24" s="64" t="s">
        <v>147</v>
      </c>
      <c r="B24" s="60">
        <v>73594737</v>
      </c>
      <c r="C24" s="59" t="s">
        <v>165</v>
      </c>
      <c r="D24" s="63">
        <v>0.88100000000000001</v>
      </c>
      <c r="E24" s="59" t="s">
        <v>149</v>
      </c>
      <c r="F24" s="60">
        <v>35462228</v>
      </c>
      <c r="G24" s="59" t="s">
        <v>164</v>
      </c>
      <c r="H24" s="63">
        <v>0.871</v>
      </c>
      <c r="I24" s="59" t="s">
        <v>149</v>
      </c>
      <c r="J24" s="59"/>
      <c r="K24" s="59"/>
      <c r="L24" s="59"/>
      <c r="M24" s="58"/>
    </row>
    <row r="25" spans="1:13" ht="23.4" x14ac:dyDescent="0.3">
      <c r="A25" s="57" t="s">
        <v>146</v>
      </c>
      <c r="B25" s="56">
        <v>24757348</v>
      </c>
      <c r="C25" s="55" t="s">
        <v>162</v>
      </c>
      <c r="D25" s="54">
        <v>0.29599999999999999</v>
      </c>
      <c r="E25" s="55" t="s">
        <v>149</v>
      </c>
      <c r="F25" s="56">
        <v>11986955</v>
      </c>
      <c r="G25" s="55" t="s">
        <v>161</v>
      </c>
      <c r="H25" s="54">
        <v>0.29399999999999998</v>
      </c>
      <c r="I25" s="55" t="s">
        <v>149</v>
      </c>
      <c r="J25" s="56"/>
      <c r="K25" s="55"/>
      <c r="L25" s="55"/>
      <c r="M25" s="53"/>
    </row>
    <row r="26" spans="1:13" ht="23.4" x14ac:dyDescent="0.3">
      <c r="A26" s="62" t="s">
        <v>159</v>
      </c>
      <c r="B26" s="56">
        <v>46180632</v>
      </c>
      <c r="C26" s="55" t="s">
        <v>158</v>
      </c>
      <c r="D26" s="55" t="s">
        <v>148</v>
      </c>
      <c r="E26" s="55" t="s">
        <v>148</v>
      </c>
      <c r="F26" s="56">
        <v>20304128</v>
      </c>
      <c r="G26" s="55" t="s">
        <v>157</v>
      </c>
      <c r="H26" s="55" t="s">
        <v>148</v>
      </c>
      <c r="I26" s="55" t="s">
        <v>148</v>
      </c>
      <c r="J26" s="55"/>
      <c r="K26" s="55"/>
      <c r="L26" s="55"/>
      <c r="M26" s="53"/>
    </row>
    <row r="27" spans="1:13" ht="31.2" x14ac:dyDescent="0.3">
      <c r="A27" s="64" t="s">
        <v>147</v>
      </c>
      <c r="B27" s="60">
        <v>37840302</v>
      </c>
      <c r="C27" s="59" t="s">
        <v>155</v>
      </c>
      <c r="D27" s="63">
        <v>0.81899999999999995</v>
      </c>
      <c r="E27" s="59" t="s">
        <v>149</v>
      </c>
      <c r="F27" s="60">
        <v>16834196</v>
      </c>
      <c r="G27" s="59" t="s">
        <v>154</v>
      </c>
      <c r="H27" s="63">
        <v>0.82899999999999996</v>
      </c>
      <c r="I27" s="59" t="s">
        <v>149</v>
      </c>
      <c r="J27" s="60"/>
      <c r="K27" s="59"/>
      <c r="L27" s="59"/>
      <c r="M27" s="58"/>
    </row>
    <row r="28" spans="1:13" ht="23.4" x14ac:dyDescent="0.3">
      <c r="A28" s="57" t="s">
        <v>146</v>
      </c>
      <c r="B28" s="56">
        <v>11553544</v>
      </c>
      <c r="C28" s="55" t="s">
        <v>152</v>
      </c>
      <c r="D28" s="54">
        <v>0.25</v>
      </c>
      <c r="E28" s="55" t="s">
        <v>149</v>
      </c>
      <c r="F28" s="56">
        <v>6250906</v>
      </c>
      <c r="G28" s="55" t="s">
        <v>151</v>
      </c>
      <c r="H28" s="54">
        <v>0.308</v>
      </c>
      <c r="I28" s="55" t="s">
        <v>149</v>
      </c>
      <c r="J28" s="56"/>
      <c r="K28" s="55"/>
      <c r="L28" s="54"/>
      <c r="M28" s="53"/>
    </row>
    <row r="29" spans="1:13" x14ac:dyDescent="0.3">
      <c r="A29" s="61"/>
      <c r="B29" s="59"/>
      <c r="C29" s="59"/>
      <c r="D29" s="59"/>
      <c r="E29" s="59"/>
      <c r="F29" s="59"/>
      <c r="G29" s="59"/>
      <c r="H29" s="59"/>
      <c r="I29" s="59"/>
      <c r="J29" s="60"/>
      <c r="K29" s="59"/>
      <c r="L29" s="63"/>
      <c r="M29" s="58"/>
    </row>
    <row r="30" spans="1:13" x14ac:dyDescent="0.3">
      <c r="A30" s="62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3"/>
    </row>
    <row r="31" spans="1:13" x14ac:dyDescent="0.3">
      <c r="A31" s="64"/>
      <c r="B31" s="60"/>
      <c r="C31" s="59"/>
      <c r="D31" s="59"/>
      <c r="E31" s="59"/>
      <c r="F31" s="60"/>
      <c r="G31" s="59"/>
      <c r="H31" s="59"/>
      <c r="I31" s="59"/>
      <c r="J31" s="60"/>
      <c r="K31" s="59"/>
      <c r="L31" s="59"/>
      <c r="M31" s="58"/>
    </row>
    <row r="32" spans="1:13" x14ac:dyDescent="0.3">
      <c r="A32" s="57"/>
      <c r="B32" s="56"/>
      <c r="C32" s="55"/>
      <c r="D32" s="54"/>
      <c r="E32" s="55"/>
      <c r="F32" s="56"/>
      <c r="G32" s="55"/>
      <c r="H32" s="54"/>
      <c r="I32" s="55"/>
      <c r="J32" s="56"/>
      <c r="K32" s="55"/>
      <c r="L32" s="54"/>
      <c r="M32" s="53"/>
    </row>
    <row r="33" spans="1:13" x14ac:dyDescent="0.3">
      <c r="A33" s="64"/>
      <c r="B33" s="60"/>
      <c r="C33" s="59"/>
      <c r="D33" s="63"/>
      <c r="E33" s="59"/>
      <c r="F33" s="60"/>
      <c r="G33" s="59"/>
      <c r="H33" s="63"/>
      <c r="I33" s="59"/>
      <c r="J33" s="60"/>
      <c r="K33" s="59"/>
      <c r="L33" s="63"/>
      <c r="M33" s="58"/>
    </row>
    <row r="34" spans="1:13" x14ac:dyDescent="0.3">
      <c r="A34" s="62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3"/>
    </row>
    <row r="35" spans="1:13" x14ac:dyDescent="0.3">
      <c r="A35" s="61"/>
      <c r="B35" s="60"/>
      <c r="C35" s="59"/>
      <c r="D35" s="59"/>
      <c r="E35" s="59"/>
      <c r="F35" s="60"/>
      <c r="G35" s="59"/>
      <c r="H35" s="59"/>
      <c r="I35" s="59"/>
      <c r="J35" s="60"/>
      <c r="K35" s="59"/>
      <c r="L35" s="59"/>
      <c r="M35" s="58"/>
    </row>
    <row r="36" spans="1:13" x14ac:dyDescent="0.3">
      <c r="A36" s="57"/>
      <c r="B36" s="56"/>
      <c r="C36" s="55"/>
      <c r="D36" s="54"/>
      <c r="E36" s="55"/>
      <c r="F36" s="56"/>
      <c r="G36" s="55"/>
      <c r="H36" s="54"/>
      <c r="I36" s="55"/>
      <c r="J36" s="56"/>
      <c r="K36" s="55"/>
      <c r="L36" s="54"/>
      <c r="M36" s="53"/>
    </row>
    <row r="37" spans="1:13" x14ac:dyDescent="0.3">
      <c r="A37" s="64"/>
      <c r="B37" s="60"/>
      <c r="C37" s="59"/>
      <c r="D37" s="63"/>
      <c r="E37" s="59"/>
      <c r="F37" s="60"/>
      <c r="G37" s="59"/>
      <c r="H37" s="63"/>
      <c r="I37" s="59"/>
      <c r="J37" s="60"/>
      <c r="K37" s="59"/>
      <c r="L37" s="63"/>
      <c r="M37" s="58"/>
    </row>
    <row r="38" spans="1:13" x14ac:dyDescent="0.3">
      <c r="A38" s="62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3"/>
    </row>
    <row r="39" spans="1:13" x14ac:dyDescent="0.3">
      <c r="A39" s="61"/>
      <c r="B39" s="60"/>
      <c r="C39" s="59"/>
      <c r="D39" s="59"/>
      <c r="E39" s="59"/>
      <c r="F39" s="60"/>
      <c r="G39" s="59"/>
      <c r="H39" s="59"/>
      <c r="I39" s="59"/>
      <c r="J39" s="60"/>
      <c r="K39" s="59"/>
      <c r="L39" s="59"/>
      <c r="M39" s="58"/>
    </row>
    <row r="40" spans="1:13" x14ac:dyDescent="0.3">
      <c r="A40" s="57"/>
      <c r="B40" s="56"/>
      <c r="C40" s="55"/>
      <c r="D40" s="54"/>
      <c r="E40" s="55"/>
      <c r="F40" s="56"/>
      <c r="G40" s="55"/>
      <c r="H40" s="54"/>
      <c r="I40" s="55"/>
      <c r="J40" s="56"/>
      <c r="K40" s="55"/>
      <c r="L40" s="54"/>
      <c r="M40" s="53"/>
    </row>
    <row r="41" spans="1:13" x14ac:dyDescent="0.3">
      <c r="A41" s="64"/>
      <c r="B41" s="60"/>
      <c r="C41" s="59"/>
      <c r="D41" s="63"/>
      <c r="E41" s="59"/>
      <c r="F41" s="60"/>
      <c r="G41" s="59"/>
      <c r="H41" s="63"/>
      <c r="I41" s="59"/>
      <c r="J41" s="60"/>
      <c r="K41" s="59"/>
      <c r="L41" s="63"/>
      <c r="M41" s="58"/>
    </row>
    <row r="42" spans="1:13" x14ac:dyDescent="0.3">
      <c r="A42" s="62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3"/>
    </row>
    <row r="43" spans="1:13" x14ac:dyDescent="0.3">
      <c r="A43" s="61"/>
      <c r="B43" s="60"/>
      <c r="C43" s="59"/>
      <c r="D43" s="59"/>
      <c r="E43" s="59"/>
      <c r="F43" s="60"/>
      <c r="G43" s="59"/>
      <c r="H43" s="59"/>
      <c r="I43" s="59"/>
      <c r="J43" s="60"/>
      <c r="K43" s="59"/>
      <c r="L43" s="59"/>
      <c r="M43" s="58"/>
    </row>
    <row r="44" spans="1:13" x14ac:dyDescent="0.3">
      <c r="A44" s="57"/>
      <c r="B44" s="56"/>
      <c r="C44" s="55"/>
      <c r="D44" s="54"/>
      <c r="E44" s="55"/>
      <c r="F44" s="56"/>
      <c r="G44" s="55"/>
      <c r="H44" s="54"/>
      <c r="I44" s="55"/>
      <c r="J44" s="56"/>
      <c r="K44" s="55"/>
      <c r="L44" s="54"/>
      <c r="M44" s="53"/>
    </row>
    <row r="45" spans="1:13" x14ac:dyDescent="0.3">
      <c r="A45" s="64"/>
      <c r="B45" s="60"/>
      <c r="C45" s="59"/>
      <c r="D45" s="63"/>
      <c r="E45" s="59"/>
      <c r="F45" s="60"/>
      <c r="G45" s="59"/>
      <c r="H45" s="63"/>
      <c r="I45" s="59"/>
      <c r="J45" s="60"/>
      <c r="K45" s="59"/>
      <c r="L45" s="63"/>
      <c r="M45" s="58"/>
    </row>
    <row r="46" spans="1:13" x14ac:dyDescent="0.3">
      <c r="A46" s="62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3"/>
    </row>
    <row r="47" spans="1:13" x14ac:dyDescent="0.3">
      <c r="A47" s="61"/>
      <c r="B47" s="60"/>
      <c r="C47" s="59"/>
      <c r="D47" s="59"/>
      <c r="E47" s="59"/>
      <c r="F47" s="60"/>
      <c r="G47" s="59"/>
      <c r="H47" s="59"/>
      <c r="I47" s="59"/>
      <c r="J47" s="60"/>
      <c r="K47" s="59"/>
      <c r="L47" s="59"/>
      <c r="M47" s="58"/>
    </row>
    <row r="48" spans="1:13" x14ac:dyDescent="0.3">
      <c r="A48" s="57"/>
      <c r="B48" s="56"/>
      <c r="C48" s="55"/>
      <c r="D48" s="54"/>
      <c r="E48" s="55"/>
      <c r="F48" s="56"/>
      <c r="G48" s="55"/>
      <c r="H48" s="54"/>
      <c r="I48" s="55"/>
      <c r="J48" s="56"/>
      <c r="K48" s="55"/>
      <c r="L48" s="54"/>
      <c r="M48" s="53"/>
    </row>
    <row r="49" spans="1:13" x14ac:dyDescent="0.3">
      <c r="A49" s="64"/>
      <c r="B49" s="60"/>
      <c r="C49" s="59"/>
      <c r="D49" s="63"/>
      <c r="E49" s="59"/>
      <c r="F49" s="60"/>
      <c r="G49" s="59"/>
      <c r="H49" s="63"/>
      <c r="I49" s="59"/>
      <c r="J49" s="60"/>
      <c r="K49" s="59"/>
      <c r="L49" s="63"/>
      <c r="M49" s="58"/>
    </row>
    <row r="50" spans="1:13" x14ac:dyDescent="0.3">
      <c r="A50" s="62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3"/>
    </row>
    <row r="51" spans="1:13" x14ac:dyDescent="0.3">
      <c r="A51" s="61"/>
      <c r="B51" s="60"/>
      <c r="C51" s="59"/>
      <c r="D51" s="59"/>
      <c r="E51" s="59"/>
      <c r="F51" s="60"/>
      <c r="G51" s="59"/>
      <c r="H51" s="59"/>
      <c r="I51" s="59"/>
      <c r="J51" s="60"/>
      <c r="K51" s="59"/>
      <c r="L51" s="59"/>
      <c r="M51" s="58"/>
    </row>
    <row r="52" spans="1:13" x14ac:dyDescent="0.3">
      <c r="A52" s="57"/>
      <c r="B52" s="56"/>
      <c r="C52" s="55"/>
      <c r="D52" s="54"/>
      <c r="E52" s="55"/>
      <c r="F52" s="56"/>
      <c r="G52" s="55"/>
      <c r="H52" s="54"/>
      <c r="I52" s="55"/>
      <c r="J52" s="56"/>
      <c r="K52" s="55"/>
      <c r="L52" s="54"/>
      <c r="M52" s="53"/>
    </row>
    <row r="53" spans="1:13" x14ac:dyDescent="0.3">
      <c r="A53" s="64"/>
      <c r="B53" s="60"/>
      <c r="C53" s="59"/>
      <c r="D53" s="63"/>
      <c r="E53" s="59"/>
      <c r="F53" s="60"/>
      <c r="G53" s="59"/>
      <c r="H53" s="63"/>
      <c r="I53" s="59"/>
      <c r="J53" s="60"/>
      <c r="K53" s="59"/>
      <c r="L53" s="63"/>
      <c r="M53" s="58"/>
    </row>
    <row r="54" spans="1:13" x14ac:dyDescent="0.3">
      <c r="A54" s="62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3"/>
    </row>
    <row r="55" spans="1:13" x14ac:dyDescent="0.3">
      <c r="A55" s="61"/>
      <c r="B55" s="60"/>
      <c r="C55" s="59"/>
      <c r="D55" s="59"/>
      <c r="E55" s="59"/>
      <c r="F55" s="60"/>
      <c r="G55" s="59"/>
      <c r="H55" s="59"/>
      <c r="I55" s="59"/>
      <c r="J55" s="60"/>
      <c r="K55" s="59"/>
      <c r="L55" s="59"/>
      <c r="M55" s="58"/>
    </row>
    <row r="56" spans="1:13" x14ac:dyDescent="0.3">
      <c r="A56" s="57"/>
      <c r="B56" s="56"/>
      <c r="C56" s="55"/>
      <c r="D56" s="54"/>
      <c r="E56" s="55"/>
      <c r="F56" s="56"/>
      <c r="G56" s="55"/>
      <c r="H56" s="54"/>
      <c r="I56" s="55"/>
      <c r="J56" s="56"/>
      <c r="K56" s="55"/>
      <c r="L56" s="54"/>
      <c r="M56" s="53"/>
    </row>
    <row r="57" spans="1:13" x14ac:dyDescent="0.3">
      <c r="A57" s="64"/>
      <c r="B57" s="60"/>
      <c r="C57" s="59"/>
      <c r="D57" s="63"/>
      <c r="E57" s="59"/>
      <c r="F57" s="60"/>
      <c r="G57" s="59"/>
      <c r="H57" s="63"/>
      <c r="I57" s="59"/>
      <c r="J57" s="60"/>
      <c r="K57" s="59"/>
      <c r="L57" s="63"/>
      <c r="M57" s="58"/>
    </row>
    <row r="58" spans="1:13" x14ac:dyDescent="0.3">
      <c r="A58" s="62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3"/>
    </row>
    <row r="59" spans="1:13" x14ac:dyDescent="0.3">
      <c r="A59" s="61"/>
      <c r="B59" s="60"/>
      <c r="C59" s="59"/>
      <c r="D59" s="59"/>
      <c r="E59" s="59"/>
      <c r="F59" s="60"/>
      <c r="G59" s="59"/>
      <c r="H59" s="59"/>
      <c r="I59" s="59"/>
      <c r="J59" s="60"/>
      <c r="K59" s="59"/>
      <c r="L59" s="59"/>
      <c r="M59" s="58"/>
    </row>
    <row r="60" spans="1:13" x14ac:dyDescent="0.3">
      <c r="A60" s="57"/>
      <c r="B60" s="56"/>
      <c r="C60" s="55"/>
      <c r="D60" s="54"/>
      <c r="E60" s="55"/>
      <c r="F60" s="56"/>
      <c r="G60" s="55"/>
      <c r="H60" s="54"/>
      <c r="I60" s="55"/>
      <c r="J60" s="56"/>
      <c r="K60" s="55"/>
      <c r="L60" s="54"/>
      <c r="M60" s="53"/>
    </row>
    <row r="61" spans="1:13" x14ac:dyDescent="0.3">
      <c r="A61" s="64"/>
      <c r="B61" s="60"/>
      <c r="C61" s="59"/>
      <c r="D61" s="63"/>
      <c r="E61" s="59"/>
      <c r="F61" s="60"/>
      <c r="G61" s="59"/>
      <c r="H61" s="63"/>
      <c r="I61" s="59"/>
      <c r="J61" s="51"/>
      <c r="K61" s="50"/>
      <c r="L61" s="49"/>
      <c r="M61" s="48"/>
    </row>
    <row r="62" spans="1:13" x14ac:dyDescent="0.3">
      <c r="A62" s="62"/>
      <c r="B62" s="55"/>
      <c r="C62" s="55"/>
      <c r="D62" s="55"/>
      <c r="E62" s="55"/>
      <c r="F62" s="55"/>
      <c r="G62" s="55"/>
      <c r="H62" s="55"/>
      <c r="I62" s="55"/>
    </row>
    <row r="63" spans="1:13" x14ac:dyDescent="0.3">
      <c r="A63" s="61"/>
      <c r="B63" s="60"/>
      <c r="C63" s="59"/>
      <c r="D63" s="59"/>
      <c r="E63" s="59"/>
      <c r="F63" s="60"/>
      <c r="G63" s="59"/>
      <c r="H63" s="59"/>
      <c r="I63" s="59"/>
    </row>
    <row r="64" spans="1:13" x14ac:dyDescent="0.3">
      <c r="A64" s="57"/>
      <c r="B64" s="56"/>
      <c r="C64" s="55"/>
      <c r="D64" s="54"/>
      <c r="E64" s="55"/>
      <c r="F64" s="56"/>
      <c r="G64" s="55"/>
      <c r="H64" s="54"/>
      <c r="I64" s="55"/>
    </row>
    <row r="65" spans="1:9" x14ac:dyDescent="0.3">
      <c r="A65" s="52"/>
      <c r="B65" s="51"/>
      <c r="C65" s="50"/>
      <c r="D65" s="49"/>
      <c r="E65" s="50"/>
      <c r="F65" s="51"/>
      <c r="G65" s="50"/>
      <c r="H65" s="49"/>
      <c r="I65" s="50"/>
    </row>
  </sheetData>
  <mergeCells count="1">
    <mergeCell ref="N2:Q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J2" sqref="J2:M2"/>
    </sheetView>
  </sheetViews>
  <sheetFormatPr defaultColWidth="8.77734375" defaultRowHeight="14.4" x14ac:dyDescent="0.3"/>
  <cols>
    <col min="1" max="16384" width="8.77734375" style="1"/>
  </cols>
  <sheetData>
    <row r="1" spans="1:13" s="82" customFormat="1" ht="21" customHeight="1" x14ac:dyDescent="0.3">
      <c r="A1" s="82" t="s">
        <v>255</v>
      </c>
    </row>
    <row r="2" spans="1:13" ht="30" customHeight="1" thickBot="1" x14ac:dyDescent="0.35">
      <c r="A2" s="69" t="s">
        <v>253</v>
      </c>
      <c r="B2" s="69" t="s">
        <v>252</v>
      </c>
      <c r="C2" s="69" t="s">
        <v>251</v>
      </c>
      <c r="D2" s="69" t="s">
        <v>250</v>
      </c>
      <c r="E2" s="69" t="s">
        <v>249</v>
      </c>
      <c r="F2" s="69" t="s">
        <v>244</v>
      </c>
      <c r="G2" s="69" t="s">
        <v>243</v>
      </c>
      <c r="H2" s="69" t="s">
        <v>242</v>
      </c>
      <c r="I2" s="69" t="s">
        <v>241</v>
      </c>
      <c r="J2" s="122"/>
      <c r="K2" s="122"/>
      <c r="L2" s="122"/>
      <c r="M2" s="122"/>
    </row>
    <row r="3" spans="1:13" ht="23.4" x14ac:dyDescent="0.3">
      <c r="A3" s="68" t="s">
        <v>240</v>
      </c>
      <c r="B3" s="70">
        <v>31296577</v>
      </c>
      <c r="C3" s="71" t="s">
        <v>239</v>
      </c>
      <c r="D3" s="71" t="s">
        <v>148</v>
      </c>
      <c r="E3" s="71" t="s">
        <v>148</v>
      </c>
      <c r="F3" s="67">
        <v>15252337</v>
      </c>
      <c r="G3" s="66" t="s">
        <v>237</v>
      </c>
      <c r="H3" s="66" t="s">
        <v>148</v>
      </c>
      <c r="I3" s="65" t="s">
        <v>148</v>
      </c>
    </row>
    <row r="4" spans="1:13" ht="23.4" x14ac:dyDescent="0.3">
      <c r="A4" s="61" t="s">
        <v>236</v>
      </c>
      <c r="B4" s="72">
        <v>4326831</v>
      </c>
      <c r="C4" s="73" t="s">
        <v>235</v>
      </c>
      <c r="D4" s="74">
        <v>0.13800000000000001</v>
      </c>
      <c r="E4" s="73" t="s">
        <v>149</v>
      </c>
      <c r="F4" s="60">
        <v>1791682</v>
      </c>
      <c r="G4" s="59" t="s">
        <v>233</v>
      </c>
      <c r="H4" s="63">
        <v>0.11700000000000001</v>
      </c>
      <c r="I4" s="58" t="s">
        <v>149</v>
      </c>
    </row>
    <row r="5" spans="1:13" ht="31.2" x14ac:dyDescent="0.3">
      <c r="A5" s="62" t="s">
        <v>210</v>
      </c>
      <c r="B5" s="75">
        <v>9390475</v>
      </c>
      <c r="C5" s="76" t="s">
        <v>232</v>
      </c>
      <c r="D5" s="77">
        <v>0.3</v>
      </c>
      <c r="E5" s="76" t="s">
        <v>149</v>
      </c>
      <c r="F5" s="56">
        <v>4091216</v>
      </c>
      <c r="G5" s="55" t="s">
        <v>230</v>
      </c>
      <c r="H5" s="54">
        <v>0.26800000000000002</v>
      </c>
      <c r="I5" s="53" t="s">
        <v>149</v>
      </c>
    </row>
    <row r="6" spans="1:13" ht="31.2" x14ac:dyDescent="0.3">
      <c r="A6" s="61" t="s">
        <v>229</v>
      </c>
      <c r="B6" s="72">
        <v>14398370</v>
      </c>
      <c r="C6" s="73" t="s">
        <v>228</v>
      </c>
      <c r="D6" s="74">
        <v>0.46</v>
      </c>
      <c r="E6" s="73" t="s">
        <v>149</v>
      </c>
      <c r="F6" s="60">
        <v>7514446</v>
      </c>
      <c r="G6" s="59" t="s">
        <v>226</v>
      </c>
      <c r="H6" s="63">
        <v>0.49299999999999999</v>
      </c>
      <c r="I6" s="58" t="s">
        <v>149</v>
      </c>
    </row>
    <row r="7" spans="1:13" ht="23.4" x14ac:dyDescent="0.3">
      <c r="A7" s="62" t="s">
        <v>146</v>
      </c>
      <c r="B7" s="75">
        <v>3180901</v>
      </c>
      <c r="C7" s="76" t="s">
        <v>225</v>
      </c>
      <c r="D7" s="77">
        <v>0.10199999999999999</v>
      </c>
      <c r="E7" s="76" t="s">
        <v>149</v>
      </c>
      <c r="F7" s="56">
        <v>1854993</v>
      </c>
      <c r="G7" s="55" t="s">
        <v>223</v>
      </c>
      <c r="H7" s="54">
        <v>0.122</v>
      </c>
      <c r="I7" s="53" t="s">
        <v>149</v>
      </c>
    </row>
    <row r="8" spans="1:13" ht="23.4" x14ac:dyDescent="0.3">
      <c r="A8" s="62" t="s">
        <v>222</v>
      </c>
      <c r="B8" s="75">
        <v>213649147</v>
      </c>
      <c r="C8" s="76" t="s">
        <v>221</v>
      </c>
      <c r="D8" s="76" t="s">
        <v>148</v>
      </c>
      <c r="E8" s="76" t="s">
        <v>148</v>
      </c>
      <c r="F8" s="56">
        <v>110537958</v>
      </c>
      <c r="G8" s="55" t="s">
        <v>219</v>
      </c>
      <c r="H8" s="55" t="s">
        <v>148</v>
      </c>
      <c r="I8" s="53" t="s">
        <v>148</v>
      </c>
    </row>
    <row r="9" spans="1:13" ht="15.6" x14ac:dyDescent="0.3">
      <c r="A9" s="61" t="s">
        <v>218</v>
      </c>
      <c r="B9" s="72">
        <v>11913913</v>
      </c>
      <c r="C9" s="73" t="s">
        <v>217</v>
      </c>
      <c r="D9" s="74">
        <v>5.6000000000000001E-2</v>
      </c>
      <c r="E9" s="73" t="s">
        <v>149</v>
      </c>
      <c r="F9" s="60">
        <v>5996478</v>
      </c>
      <c r="G9" s="59" t="s">
        <v>215</v>
      </c>
      <c r="H9" s="63">
        <v>5.3999999999999999E-2</v>
      </c>
      <c r="I9" s="58" t="s">
        <v>149</v>
      </c>
    </row>
    <row r="10" spans="1:13" ht="23.4" x14ac:dyDescent="0.3">
      <c r="A10" s="62" t="s">
        <v>214</v>
      </c>
      <c r="B10" s="75">
        <v>15904467</v>
      </c>
      <c r="C10" s="76" t="s">
        <v>213</v>
      </c>
      <c r="D10" s="77">
        <v>7.3999999999999996E-2</v>
      </c>
      <c r="E10" s="76" t="s">
        <v>149</v>
      </c>
      <c r="F10" s="56">
        <v>7676480</v>
      </c>
      <c r="G10" s="55" t="s">
        <v>211</v>
      </c>
      <c r="H10" s="54">
        <v>6.9000000000000006E-2</v>
      </c>
      <c r="I10" s="53" t="s">
        <v>149</v>
      </c>
    </row>
    <row r="11" spans="1:13" ht="31.2" x14ac:dyDescent="0.3">
      <c r="A11" s="61" t="s">
        <v>210</v>
      </c>
      <c r="B11" s="72">
        <v>58820411</v>
      </c>
      <c r="C11" s="73" t="s">
        <v>209</v>
      </c>
      <c r="D11" s="74">
        <v>0.27500000000000002</v>
      </c>
      <c r="E11" s="73" t="s">
        <v>149</v>
      </c>
      <c r="F11" s="60">
        <v>29697173</v>
      </c>
      <c r="G11" s="59" t="s">
        <v>207</v>
      </c>
      <c r="H11" s="63">
        <v>0.26900000000000002</v>
      </c>
      <c r="I11" s="58" t="s">
        <v>149</v>
      </c>
    </row>
    <row r="12" spans="1:13" ht="23.4" x14ac:dyDescent="0.3">
      <c r="A12" s="62" t="s">
        <v>206</v>
      </c>
      <c r="B12" s="75">
        <v>44772845</v>
      </c>
      <c r="C12" s="76" t="s">
        <v>205</v>
      </c>
      <c r="D12" s="77">
        <v>0.21</v>
      </c>
      <c r="E12" s="76" t="s">
        <v>149</v>
      </c>
      <c r="F12" s="56">
        <v>23486544</v>
      </c>
      <c r="G12" s="55" t="s">
        <v>203</v>
      </c>
      <c r="H12" s="54">
        <v>0.21199999999999999</v>
      </c>
      <c r="I12" s="53" t="s">
        <v>149</v>
      </c>
    </row>
    <row r="13" spans="1:13" ht="15.6" x14ac:dyDescent="0.3">
      <c r="A13" s="61" t="s">
        <v>202</v>
      </c>
      <c r="B13" s="72">
        <v>17469724</v>
      </c>
      <c r="C13" s="73" t="s">
        <v>201</v>
      </c>
      <c r="D13" s="74">
        <v>8.2000000000000003E-2</v>
      </c>
      <c r="E13" s="73" t="s">
        <v>149</v>
      </c>
      <c r="F13" s="60">
        <v>9978020</v>
      </c>
      <c r="G13" s="59" t="s">
        <v>199</v>
      </c>
      <c r="H13" s="63">
        <v>0.09</v>
      </c>
      <c r="I13" s="58" t="s">
        <v>149</v>
      </c>
    </row>
    <row r="14" spans="1:13" ht="15.6" x14ac:dyDescent="0.3">
      <c r="A14" s="62" t="s">
        <v>198</v>
      </c>
      <c r="B14" s="75">
        <v>40189920</v>
      </c>
      <c r="C14" s="76" t="s">
        <v>197</v>
      </c>
      <c r="D14" s="77">
        <v>0.188</v>
      </c>
      <c r="E14" s="76" t="s">
        <v>149</v>
      </c>
      <c r="F14" s="56">
        <v>21018910</v>
      </c>
      <c r="G14" s="55" t="s">
        <v>195</v>
      </c>
      <c r="H14" s="54">
        <v>0.19</v>
      </c>
      <c r="I14" s="53" t="s">
        <v>149</v>
      </c>
    </row>
    <row r="15" spans="1:13" ht="23.4" x14ac:dyDescent="0.3">
      <c r="A15" s="61" t="s">
        <v>194</v>
      </c>
      <c r="B15" s="72">
        <v>24577867</v>
      </c>
      <c r="C15" s="73" t="s">
        <v>193</v>
      </c>
      <c r="D15" s="74">
        <v>0.115</v>
      </c>
      <c r="E15" s="73" t="s">
        <v>149</v>
      </c>
      <c r="F15" s="60">
        <v>12684353</v>
      </c>
      <c r="G15" s="59" t="s">
        <v>191</v>
      </c>
      <c r="H15" s="63">
        <v>0.115</v>
      </c>
      <c r="I15" s="58" t="s">
        <v>149</v>
      </c>
    </row>
    <row r="16" spans="1:13" ht="31.2" x14ac:dyDescent="0.3">
      <c r="A16" s="61" t="s">
        <v>190</v>
      </c>
      <c r="B16" s="73" t="s">
        <v>148</v>
      </c>
      <c r="C16" s="73" t="s">
        <v>148</v>
      </c>
      <c r="D16" s="74">
        <v>0.87</v>
      </c>
      <c r="E16" s="73" t="s">
        <v>149</v>
      </c>
      <c r="F16" s="59" t="s">
        <v>148</v>
      </c>
      <c r="G16" s="59" t="s">
        <v>148</v>
      </c>
      <c r="H16" s="63">
        <v>0.876</v>
      </c>
      <c r="I16" s="58" t="s">
        <v>149</v>
      </c>
    </row>
    <row r="17" spans="1:9" ht="31.2" x14ac:dyDescent="0.3">
      <c r="A17" s="62" t="s">
        <v>189</v>
      </c>
      <c r="B17" s="76" t="s">
        <v>148</v>
      </c>
      <c r="C17" s="76" t="s">
        <v>148</v>
      </c>
      <c r="D17" s="77">
        <v>0.30299999999999999</v>
      </c>
      <c r="E17" s="76" t="s">
        <v>149</v>
      </c>
      <c r="F17" s="55" t="s">
        <v>148</v>
      </c>
      <c r="G17" s="55" t="s">
        <v>148</v>
      </c>
      <c r="H17" s="54">
        <v>0.30499999999999999</v>
      </c>
      <c r="I17" s="53" t="s">
        <v>149</v>
      </c>
    </row>
    <row r="18" spans="1:9" ht="23.4" x14ac:dyDescent="0.3">
      <c r="A18" s="62" t="s">
        <v>188</v>
      </c>
      <c r="B18" s="75">
        <v>43397907</v>
      </c>
      <c r="C18" s="76" t="s">
        <v>187</v>
      </c>
      <c r="D18" s="76" t="s">
        <v>148</v>
      </c>
      <c r="E18" s="76" t="s">
        <v>148</v>
      </c>
      <c r="F18" s="56">
        <v>21498757</v>
      </c>
      <c r="G18" s="55" t="s">
        <v>186</v>
      </c>
      <c r="H18" s="55" t="s">
        <v>148</v>
      </c>
      <c r="I18" s="53" t="s">
        <v>148</v>
      </c>
    </row>
    <row r="19" spans="1:9" ht="23.4" x14ac:dyDescent="0.3">
      <c r="A19" s="61" t="s">
        <v>147</v>
      </c>
      <c r="B19" s="72">
        <v>38747881</v>
      </c>
      <c r="C19" s="73" t="s">
        <v>185</v>
      </c>
      <c r="D19" s="74">
        <v>0.89300000000000002</v>
      </c>
      <c r="E19" s="73" t="s">
        <v>149</v>
      </c>
      <c r="F19" s="60">
        <v>19541417</v>
      </c>
      <c r="G19" s="59" t="s">
        <v>183</v>
      </c>
      <c r="H19" s="63">
        <v>0.90900000000000003</v>
      </c>
      <c r="I19" s="58" t="s">
        <v>149</v>
      </c>
    </row>
    <row r="20" spans="1:9" ht="23.4" x14ac:dyDescent="0.3">
      <c r="A20" s="62" t="s">
        <v>146</v>
      </c>
      <c r="B20" s="75">
        <v>14633257</v>
      </c>
      <c r="C20" s="76" t="s">
        <v>182</v>
      </c>
      <c r="D20" s="77">
        <v>0.33700000000000002</v>
      </c>
      <c r="E20" s="76" t="s">
        <v>145</v>
      </c>
      <c r="F20" s="56">
        <v>8119852</v>
      </c>
      <c r="G20" s="55" t="s">
        <v>180</v>
      </c>
      <c r="H20" s="54">
        <v>0.378</v>
      </c>
      <c r="I20" s="53" t="s">
        <v>145</v>
      </c>
    </row>
    <row r="21" spans="1:9" ht="23.4" x14ac:dyDescent="0.3">
      <c r="A21" s="62" t="s">
        <v>179</v>
      </c>
      <c r="B21" s="75">
        <v>40548400</v>
      </c>
      <c r="C21" s="76" t="s">
        <v>178</v>
      </c>
      <c r="D21" s="76" t="s">
        <v>148</v>
      </c>
      <c r="E21" s="76" t="s">
        <v>148</v>
      </c>
      <c r="F21" s="56">
        <v>20365708</v>
      </c>
      <c r="G21" s="55" t="s">
        <v>176</v>
      </c>
      <c r="H21" s="55" t="s">
        <v>148</v>
      </c>
      <c r="I21" s="53" t="s">
        <v>148</v>
      </c>
    </row>
    <row r="22" spans="1:9" ht="23.4" x14ac:dyDescent="0.3">
      <c r="A22" s="61" t="s">
        <v>147</v>
      </c>
      <c r="B22" s="72">
        <v>35647847</v>
      </c>
      <c r="C22" s="73" t="s">
        <v>175</v>
      </c>
      <c r="D22" s="74">
        <v>0.879</v>
      </c>
      <c r="E22" s="73" t="s">
        <v>149</v>
      </c>
      <c r="F22" s="60">
        <v>18184968</v>
      </c>
      <c r="G22" s="59" t="s">
        <v>173</v>
      </c>
      <c r="H22" s="63">
        <v>0.89300000000000002</v>
      </c>
      <c r="I22" s="58" t="s">
        <v>149</v>
      </c>
    </row>
    <row r="23" spans="1:9" ht="23.4" x14ac:dyDescent="0.3">
      <c r="A23" s="62" t="s">
        <v>146</v>
      </c>
      <c r="B23" s="75">
        <v>13823638</v>
      </c>
      <c r="C23" s="76" t="s">
        <v>172</v>
      </c>
      <c r="D23" s="77">
        <v>0.34100000000000003</v>
      </c>
      <c r="E23" s="76" t="s">
        <v>145</v>
      </c>
      <c r="F23" s="56">
        <v>7510380</v>
      </c>
      <c r="G23" s="55" t="s">
        <v>170</v>
      </c>
      <c r="H23" s="54">
        <v>0.36899999999999999</v>
      </c>
      <c r="I23" s="53" t="s">
        <v>145</v>
      </c>
    </row>
    <row r="24" spans="1:9" ht="23.4" x14ac:dyDescent="0.3">
      <c r="A24" s="62" t="s">
        <v>169</v>
      </c>
      <c r="B24" s="75">
        <v>83522208</v>
      </c>
      <c r="C24" s="76" t="s">
        <v>168</v>
      </c>
      <c r="D24" s="76" t="s">
        <v>148</v>
      </c>
      <c r="E24" s="76" t="s">
        <v>148</v>
      </c>
      <c r="F24" s="56">
        <v>42796989</v>
      </c>
      <c r="G24" s="55" t="s">
        <v>166</v>
      </c>
      <c r="H24" s="55" t="s">
        <v>148</v>
      </c>
      <c r="I24" s="53" t="s">
        <v>148</v>
      </c>
    </row>
    <row r="25" spans="1:9" ht="23.4" x14ac:dyDescent="0.3">
      <c r="A25" s="61" t="s">
        <v>147</v>
      </c>
      <c r="B25" s="72">
        <v>73594737</v>
      </c>
      <c r="C25" s="73" t="s">
        <v>165</v>
      </c>
      <c r="D25" s="74">
        <v>0.88100000000000001</v>
      </c>
      <c r="E25" s="73" t="s">
        <v>149</v>
      </c>
      <c r="F25" s="60">
        <v>38132509</v>
      </c>
      <c r="G25" s="59" t="s">
        <v>163</v>
      </c>
      <c r="H25" s="63">
        <v>0.89100000000000001</v>
      </c>
      <c r="I25" s="58" t="s">
        <v>149</v>
      </c>
    </row>
    <row r="26" spans="1:9" ht="23.4" x14ac:dyDescent="0.3">
      <c r="A26" s="62" t="s">
        <v>146</v>
      </c>
      <c r="B26" s="75">
        <v>24757348</v>
      </c>
      <c r="C26" s="76" t="s">
        <v>162</v>
      </c>
      <c r="D26" s="77">
        <v>0.29599999999999999</v>
      </c>
      <c r="E26" s="76" t="s">
        <v>149</v>
      </c>
      <c r="F26" s="56">
        <v>12770393</v>
      </c>
      <c r="G26" s="55" t="s">
        <v>160</v>
      </c>
      <c r="H26" s="54">
        <v>0.29799999999999999</v>
      </c>
      <c r="I26" s="53" t="s">
        <v>149</v>
      </c>
    </row>
    <row r="27" spans="1:9" ht="23.4" x14ac:dyDescent="0.3">
      <c r="A27" s="62" t="s">
        <v>159</v>
      </c>
      <c r="B27" s="75">
        <v>46180632</v>
      </c>
      <c r="C27" s="76" t="s">
        <v>158</v>
      </c>
      <c r="D27" s="76" t="s">
        <v>148</v>
      </c>
      <c r="E27" s="76" t="s">
        <v>148</v>
      </c>
      <c r="F27" s="56">
        <v>25876504</v>
      </c>
      <c r="G27" s="55" t="s">
        <v>156</v>
      </c>
      <c r="H27" s="55" t="s">
        <v>148</v>
      </c>
      <c r="I27" s="53" t="s">
        <v>148</v>
      </c>
    </row>
    <row r="28" spans="1:9" ht="23.4" x14ac:dyDescent="0.3">
      <c r="A28" s="61" t="s">
        <v>147</v>
      </c>
      <c r="B28" s="72">
        <v>37840302</v>
      </c>
      <c r="C28" s="73" t="s">
        <v>155</v>
      </c>
      <c r="D28" s="74">
        <v>0.81899999999999995</v>
      </c>
      <c r="E28" s="73" t="s">
        <v>149</v>
      </c>
      <c r="F28" s="60">
        <v>21006106</v>
      </c>
      <c r="G28" s="59" t="s">
        <v>153</v>
      </c>
      <c r="H28" s="63">
        <v>0.81200000000000006</v>
      </c>
      <c r="I28" s="58" t="s">
        <v>149</v>
      </c>
    </row>
    <row r="29" spans="1:9" ht="23.4" x14ac:dyDescent="0.3">
      <c r="A29" s="62" t="s">
        <v>146</v>
      </c>
      <c r="B29" s="75">
        <v>11553544</v>
      </c>
      <c r="C29" s="76" t="s">
        <v>152</v>
      </c>
      <c r="D29" s="77">
        <v>0.25</v>
      </c>
      <c r="E29" s="76" t="s">
        <v>149</v>
      </c>
      <c r="F29" s="56">
        <v>5302638</v>
      </c>
      <c r="G29" s="55" t="s">
        <v>150</v>
      </c>
      <c r="H29" s="54">
        <v>0.20499999999999999</v>
      </c>
      <c r="I29" s="53" t="s">
        <v>149</v>
      </c>
    </row>
    <row r="30" spans="1:9" x14ac:dyDescent="0.3">
      <c r="A30" s="61"/>
      <c r="B30" s="73"/>
      <c r="C30" s="73"/>
      <c r="D30" s="73"/>
      <c r="E30" s="73"/>
      <c r="F30" s="59"/>
      <c r="G30" s="59"/>
      <c r="H30" s="59"/>
      <c r="I30" s="58"/>
    </row>
    <row r="31" spans="1:9" x14ac:dyDescent="0.3">
      <c r="A31" s="62"/>
      <c r="B31" s="76"/>
      <c r="C31" s="76"/>
      <c r="D31" s="76"/>
      <c r="E31" s="76"/>
      <c r="F31" s="55"/>
      <c r="G31" s="55"/>
      <c r="H31" s="55"/>
      <c r="I31" s="53"/>
    </row>
    <row r="32" spans="1:9" x14ac:dyDescent="0.3">
      <c r="A32" s="61"/>
      <c r="B32" s="72"/>
      <c r="C32" s="73"/>
      <c r="D32" s="73"/>
      <c r="E32" s="73"/>
      <c r="F32" s="60"/>
      <c r="G32" s="59"/>
      <c r="H32" s="59"/>
      <c r="I32" s="58"/>
    </row>
    <row r="33" spans="1:9" x14ac:dyDescent="0.3">
      <c r="A33" s="62"/>
      <c r="B33" s="75"/>
      <c r="C33" s="76"/>
      <c r="D33" s="77"/>
      <c r="E33" s="76"/>
      <c r="F33" s="56"/>
      <c r="G33" s="55"/>
      <c r="H33" s="54"/>
      <c r="I33" s="53"/>
    </row>
    <row r="34" spans="1:9" x14ac:dyDescent="0.3">
      <c r="A34" s="61"/>
      <c r="B34" s="72"/>
      <c r="C34" s="73"/>
      <c r="D34" s="74"/>
      <c r="E34" s="73"/>
      <c r="F34" s="60"/>
      <c r="G34" s="59"/>
      <c r="H34" s="63"/>
      <c r="I34" s="58"/>
    </row>
    <row r="35" spans="1:9" x14ac:dyDescent="0.3">
      <c r="A35" s="62"/>
      <c r="B35" s="76"/>
      <c r="C35" s="76"/>
      <c r="D35" s="76"/>
      <c r="E35" s="76"/>
      <c r="F35" s="55"/>
      <c r="G35" s="55"/>
      <c r="H35" s="55"/>
      <c r="I35" s="53"/>
    </row>
    <row r="36" spans="1:9" x14ac:dyDescent="0.3">
      <c r="A36" s="61"/>
      <c r="B36" s="72"/>
      <c r="C36" s="73"/>
      <c r="D36" s="73"/>
      <c r="E36" s="73"/>
      <c r="F36" s="60"/>
      <c r="G36" s="59"/>
      <c r="H36" s="59"/>
      <c r="I36" s="58"/>
    </row>
    <row r="37" spans="1:9" x14ac:dyDescent="0.3">
      <c r="A37" s="62"/>
      <c r="B37" s="75"/>
      <c r="C37" s="76"/>
      <c r="D37" s="77"/>
      <c r="E37" s="76"/>
      <c r="F37" s="56"/>
      <c r="G37" s="55"/>
      <c r="H37" s="54"/>
      <c r="I37" s="53"/>
    </row>
    <row r="38" spans="1:9" x14ac:dyDescent="0.3">
      <c r="A38" s="61"/>
      <c r="B38" s="72"/>
      <c r="C38" s="73"/>
      <c r="D38" s="74"/>
      <c r="E38" s="73"/>
      <c r="F38" s="60"/>
      <c r="G38" s="59"/>
      <c r="H38" s="63"/>
      <c r="I38" s="58"/>
    </row>
    <row r="39" spans="1:9" x14ac:dyDescent="0.3">
      <c r="A39" s="62"/>
      <c r="B39" s="76"/>
      <c r="C39" s="76"/>
      <c r="D39" s="76"/>
      <c r="E39" s="76"/>
      <c r="F39" s="55"/>
      <c r="G39" s="55"/>
      <c r="H39" s="55"/>
      <c r="I39" s="53"/>
    </row>
    <row r="40" spans="1:9" x14ac:dyDescent="0.3">
      <c r="A40" s="61"/>
      <c r="B40" s="72"/>
      <c r="C40" s="73"/>
      <c r="D40" s="73"/>
      <c r="E40" s="73"/>
      <c r="F40" s="60"/>
      <c r="G40" s="59"/>
      <c r="H40" s="59"/>
      <c r="I40" s="58"/>
    </row>
    <row r="41" spans="1:9" x14ac:dyDescent="0.3">
      <c r="A41" s="62"/>
      <c r="B41" s="75"/>
      <c r="C41" s="76"/>
      <c r="D41" s="77"/>
      <c r="E41" s="76"/>
      <c r="F41" s="56"/>
      <c r="G41" s="55"/>
      <c r="H41" s="54"/>
      <c r="I41" s="53"/>
    </row>
    <row r="42" spans="1:9" x14ac:dyDescent="0.3">
      <c r="A42" s="61"/>
      <c r="B42" s="72"/>
      <c r="C42" s="73"/>
      <c r="D42" s="74"/>
      <c r="E42" s="73"/>
      <c r="F42" s="60"/>
      <c r="G42" s="59"/>
      <c r="H42" s="63"/>
      <c r="I42" s="58"/>
    </row>
    <row r="43" spans="1:9" x14ac:dyDescent="0.3">
      <c r="A43" s="62"/>
      <c r="B43" s="76"/>
      <c r="C43" s="76"/>
      <c r="D43" s="76"/>
      <c r="E43" s="76"/>
      <c r="F43" s="55"/>
      <c r="G43" s="55"/>
      <c r="H43" s="55"/>
      <c r="I43" s="53"/>
    </row>
    <row r="44" spans="1:9" x14ac:dyDescent="0.3">
      <c r="A44" s="61"/>
      <c r="B44" s="72"/>
      <c r="C44" s="73"/>
      <c r="D44" s="73"/>
      <c r="E44" s="73"/>
      <c r="F44" s="60"/>
      <c r="G44" s="59"/>
      <c r="H44" s="59"/>
      <c r="I44" s="58"/>
    </row>
    <row r="45" spans="1:9" x14ac:dyDescent="0.3">
      <c r="A45" s="62"/>
      <c r="B45" s="75"/>
      <c r="C45" s="76"/>
      <c r="D45" s="77"/>
      <c r="E45" s="76"/>
      <c r="F45" s="56"/>
      <c r="G45" s="55"/>
      <c r="H45" s="54"/>
      <c r="I45" s="53"/>
    </row>
    <row r="46" spans="1:9" x14ac:dyDescent="0.3">
      <c r="A46" s="61"/>
      <c r="B46" s="72"/>
      <c r="C46" s="73"/>
      <c r="D46" s="74"/>
      <c r="E46" s="73"/>
      <c r="F46" s="60"/>
      <c r="G46" s="59"/>
      <c r="H46" s="63"/>
      <c r="I46" s="58"/>
    </row>
    <row r="47" spans="1:9" x14ac:dyDescent="0.3">
      <c r="A47" s="62"/>
      <c r="B47" s="76"/>
      <c r="C47" s="76"/>
      <c r="D47" s="76"/>
      <c r="E47" s="76"/>
      <c r="F47" s="55"/>
      <c r="G47" s="55"/>
      <c r="H47" s="55"/>
      <c r="I47" s="53"/>
    </row>
    <row r="48" spans="1:9" x14ac:dyDescent="0.3">
      <c r="A48" s="61"/>
      <c r="B48" s="72"/>
      <c r="C48" s="73"/>
      <c r="D48" s="73"/>
      <c r="E48" s="73"/>
      <c r="F48" s="60"/>
      <c r="G48" s="59"/>
      <c r="H48" s="59"/>
      <c r="I48" s="58"/>
    </row>
    <row r="49" spans="1:9" x14ac:dyDescent="0.3">
      <c r="A49" s="62"/>
      <c r="B49" s="75"/>
      <c r="C49" s="76"/>
      <c r="D49" s="77"/>
      <c r="E49" s="76"/>
      <c r="F49" s="56"/>
      <c r="G49" s="55"/>
      <c r="H49" s="54"/>
      <c r="I49" s="53"/>
    </row>
    <row r="50" spans="1:9" x14ac:dyDescent="0.3">
      <c r="A50" s="61"/>
      <c r="B50" s="72"/>
      <c r="C50" s="73"/>
      <c r="D50" s="74"/>
      <c r="E50" s="73"/>
      <c r="F50" s="60"/>
      <c r="G50" s="59"/>
      <c r="H50" s="63"/>
      <c r="I50" s="58"/>
    </row>
    <row r="51" spans="1:9" x14ac:dyDescent="0.3">
      <c r="A51" s="62"/>
      <c r="B51" s="76"/>
      <c r="C51" s="76"/>
      <c r="D51" s="76"/>
      <c r="E51" s="76"/>
      <c r="F51" s="55"/>
      <c r="G51" s="55"/>
      <c r="H51" s="55"/>
      <c r="I51" s="53"/>
    </row>
    <row r="52" spans="1:9" x14ac:dyDescent="0.3">
      <c r="A52" s="61"/>
      <c r="B52" s="72"/>
      <c r="C52" s="73"/>
      <c r="D52" s="73"/>
      <c r="E52" s="73"/>
      <c r="F52" s="60"/>
      <c r="G52" s="59"/>
      <c r="H52" s="59"/>
      <c r="I52" s="58"/>
    </row>
    <row r="53" spans="1:9" x14ac:dyDescent="0.3">
      <c r="A53" s="62"/>
      <c r="B53" s="75"/>
      <c r="C53" s="76"/>
      <c r="D53" s="77"/>
      <c r="E53" s="76"/>
      <c r="F53" s="56"/>
      <c r="G53" s="55"/>
      <c r="H53" s="54"/>
      <c r="I53" s="53"/>
    </row>
    <row r="54" spans="1:9" x14ac:dyDescent="0.3">
      <c r="A54" s="61"/>
      <c r="B54" s="72"/>
      <c r="C54" s="73"/>
      <c r="D54" s="74"/>
      <c r="E54" s="73"/>
      <c r="F54" s="60"/>
      <c r="G54" s="59"/>
      <c r="H54" s="63"/>
      <c r="I54" s="58"/>
    </row>
    <row r="55" spans="1:9" x14ac:dyDescent="0.3">
      <c r="A55" s="62"/>
      <c r="B55" s="76"/>
      <c r="C55" s="76"/>
      <c r="D55" s="76"/>
      <c r="E55" s="76"/>
      <c r="F55" s="55"/>
      <c r="G55" s="55"/>
      <c r="H55" s="55"/>
      <c r="I55" s="53"/>
    </row>
    <row r="56" spans="1:9" x14ac:dyDescent="0.3">
      <c r="A56" s="61"/>
      <c r="B56" s="72"/>
      <c r="C56" s="73"/>
      <c r="D56" s="73"/>
      <c r="E56" s="73"/>
      <c r="F56" s="60"/>
      <c r="G56" s="59"/>
      <c r="H56" s="59"/>
      <c r="I56" s="58"/>
    </row>
    <row r="57" spans="1:9" x14ac:dyDescent="0.3">
      <c r="A57" s="62"/>
      <c r="B57" s="75"/>
      <c r="C57" s="76"/>
      <c r="D57" s="77"/>
      <c r="E57" s="76"/>
      <c r="F57" s="56"/>
      <c r="G57" s="55"/>
      <c r="H57" s="54"/>
      <c r="I57" s="53"/>
    </row>
    <row r="58" spans="1:9" x14ac:dyDescent="0.3">
      <c r="A58" s="61"/>
      <c r="B58" s="72"/>
      <c r="C58" s="73"/>
      <c r="D58" s="74"/>
      <c r="E58" s="73"/>
      <c r="F58" s="60"/>
      <c r="G58" s="59"/>
      <c r="H58" s="63"/>
      <c r="I58" s="58"/>
    </row>
    <row r="59" spans="1:9" x14ac:dyDescent="0.3">
      <c r="A59" s="62"/>
      <c r="B59" s="76"/>
      <c r="C59" s="76"/>
      <c r="D59" s="76"/>
      <c r="E59" s="76"/>
      <c r="F59" s="55"/>
      <c r="G59" s="55"/>
      <c r="H59" s="55"/>
      <c r="I59" s="53"/>
    </row>
    <row r="60" spans="1:9" x14ac:dyDescent="0.3">
      <c r="A60" s="61"/>
      <c r="B60" s="72"/>
      <c r="C60" s="73"/>
      <c r="D60" s="73"/>
      <c r="E60" s="73"/>
      <c r="F60" s="60"/>
      <c r="G60" s="59"/>
      <c r="H60" s="59"/>
      <c r="I60" s="58"/>
    </row>
    <row r="61" spans="1:9" x14ac:dyDescent="0.3">
      <c r="A61" s="62"/>
      <c r="B61" s="75"/>
      <c r="C61" s="76"/>
      <c r="D61" s="77"/>
      <c r="E61" s="76"/>
      <c r="F61" s="56"/>
      <c r="G61" s="55"/>
      <c r="H61" s="54"/>
      <c r="I61" s="53"/>
    </row>
    <row r="62" spans="1:9" x14ac:dyDescent="0.3">
      <c r="A62" s="61"/>
      <c r="B62" s="72"/>
      <c r="C62" s="73"/>
      <c r="D62" s="74"/>
      <c r="E62" s="73"/>
      <c r="F62" s="60"/>
      <c r="G62" s="59"/>
      <c r="H62" s="63"/>
      <c r="I62" s="58"/>
    </row>
    <row r="63" spans="1:9" x14ac:dyDescent="0.3">
      <c r="A63" s="62"/>
      <c r="B63" s="76"/>
      <c r="C63" s="76"/>
      <c r="D63" s="76"/>
      <c r="E63" s="76"/>
      <c r="F63" s="55"/>
      <c r="G63" s="55"/>
      <c r="H63" s="55"/>
      <c r="I63" s="53"/>
    </row>
    <row r="64" spans="1:9" x14ac:dyDescent="0.3">
      <c r="A64" s="61"/>
      <c r="B64" s="72"/>
      <c r="C64" s="73"/>
      <c r="D64" s="73"/>
      <c r="E64" s="73"/>
      <c r="F64" s="60"/>
      <c r="G64" s="59"/>
      <c r="H64" s="59"/>
      <c r="I64" s="58"/>
    </row>
    <row r="65" spans="1:9" x14ac:dyDescent="0.3">
      <c r="A65" s="62"/>
      <c r="B65" s="75"/>
      <c r="C65" s="76"/>
      <c r="D65" s="77"/>
      <c r="E65" s="76"/>
      <c r="F65" s="56"/>
      <c r="G65" s="55"/>
      <c r="H65" s="54"/>
      <c r="I65" s="53"/>
    </row>
    <row r="66" spans="1:9" x14ac:dyDescent="0.3">
      <c r="A66" s="78"/>
      <c r="B66" s="79"/>
      <c r="C66" s="80"/>
      <c r="D66" s="81"/>
      <c r="E66" s="80"/>
      <c r="F66" s="51"/>
      <c r="G66" s="50"/>
      <c r="H66" s="49"/>
      <c r="I66" s="48"/>
    </row>
  </sheetData>
  <mergeCells count="1">
    <mergeCell ref="J2:M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5" sqref="D5:E6"/>
    </sheetView>
  </sheetViews>
  <sheetFormatPr defaultRowHeight="14.4" x14ac:dyDescent="0.3"/>
  <cols>
    <col min="1" max="1" width="17.44140625" bestFit="1" customWidth="1"/>
    <col min="2" max="2" width="16.21875" customWidth="1"/>
    <col min="4" max="5" width="14.21875" customWidth="1"/>
  </cols>
  <sheetData>
    <row r="1" spans="1:5" x14ac:dyDescent="0.3">
      <c r="A1" s="94" t="s">
        <v>20</v>
      </c>
      <c r="B1" s="95" t="s">
        <v>32</v>
      </c>
    </row>
    <row r="2" spans="1:5" x14ac:dyDescent="0.3">
      <c r="A2" s="90" t="s">
        <v>23</v>
      </c>
      <c r="B2" s="91">
        <v>170000</v>
      </c>
      <c r="D2" s="96" t="s">
        <v>20</v>
      </c>
      <c r="E2" s="96" t="s">
        <v>32</v>
      </c>
    </row>
    <row r="3" spans="1:5" x14ac:dyDescent="0.3">
      <c r="A3" s="88" t="s">
        <v>24</v>
      </c>
      <c r="B3" s="89">
        <v>63000</v>
      </c>
      <c r="D3" s="97" t="s">
        <v>23</v>
      </c>
      <c r="E3" s="98">
        <f>VLOOKUP(D3,SalesCrew[#All],2,FALSE)</f>
        <v>170000</v>
      </c>
    </row>
    <row r="4" spans="1:5" x14ac:dyDescent="0.3">
      <c r="A4" s="90" t="s">
        <v>25</v>
      </c>
      <c r="B4" s="91">
        <v>123000</v>
      </c>
    </row>
    <row r="5" spans="1:5" x14ac:dyDescent="0.3">
      <c r="A5" s="88" t="s">
        <v>26</v>
      </c>
      <c r="B5" s="89">
        <v>89000</v>
      </c>
      <c r="D5" s="120"/>
      <c r="E5" s="120"/>
    </row>
    <row r="6" spans="1:5" x14ac:dyDescent="0.3">
      <c r="A6" s="90" t="s">
        <v>27</v>
      </c>
      <c r="B6" s="91">
        <v>78000</v>
      </c>
      <c r="D6" s="120"/>
      <c r="E6" s="120"/>
    </row>
    <row r="7" spans="1:5" x14ac:dyDescent="0.3">
      <c r="A7" s="88" t="s">
        <v>28</v>
      </c>
      <c r="B7" s="89">
        <v>23000</v>
      </c>
    </row>
    <row r="8" spans="1:5" x14ac:dyDescent="0.3">
      <c r="A8" s="90" t="s">
        <v>29</v>
      </c>
      <c r="B8" s="91">
        <v>101000</v>
      </c>
    </row>
    <row r="9" spans="1:5" x14ac:dyDescent="0.3">
      <c r="A9" s="88" t="s">
        <v>30</v>
      </c>
      <c r="B9" s="89">
        <v>140000</v>
      </c>
    </row>
    <row r="10" spans="1:5" x14ac:dyDescent="0.3">
      <c r="A10" s="92" t="s">
        <v>31</v>
      </c>
      <c r="B10" s="93">
        <v>58000</v>
      </c>
    </row>
  </sheetData>
  <mergeCells count="1">
    <mergeCell ref="D5:E6"/>
  </mergeCells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0" zoomScaleNormal="80" workbookViewId="0">
      <selection activeCell="D12" sqref="D12:F13"/>
    </sheetView>
  </sheetViews>
  <sheetFormatPr defaultRowHeight="14.4" x14ac:dyDescent="0.3"/>
  <cols>
    <col min="1" max="1" width="17.44140625" bestFit="1" customWidth="1"/>
    <col min="2" max="2" width="10.21875" customWidth="1"/>
    <col min="3" max="3" width="8.77734375" customWidth="1"/>
    <col min="4" max="4" width="10.77734375" customWidth="1"/>
    <col min="5" max="5" width="20.88671875" bestFit="1" customWidth="1"/>
    <col min="7" max="7" width="13.77734375" bestFit="1" customWidth="1"/>
    <col min="8" max="8" width="20.88671875" bestFit="1" customWidth="1"/>
  </cols>
  <sheetData>
    <row r="1" spans="1:9" x14ac:dyDescent="0.3">
      <c r="A1" s="106" t="s">
        <v>20</v>
      </c>
      <c r="B1" s="106" t="s">
        <v>256</v>
      </c>
      <c r="D1" t="s">
        <v>256</v>
      </c>
      <c r="E1" t="s">
        <v>258</v>
      </c>
      <c r="F1" t="s">
        <v>257</v>
      </c>
    </row>
    <row r="2" spans="1:9" x14ac:dyDescent="0.3">
      <c r="A2" s="99" t="s">
        <v>23</v>
      </c>
      <c r="B2" s="87">
        <v>12394</v>
      </c>
      <c r="D2" s="101">
        <v>12394</v>
      </c>
      <c r="E2" t="s">
        <v>260</v>
      </c>
      <c r="F2" t="s">
        <v>266</v>
      </c>
    </row>
    <row r="3" spans="1:9" x14ac:dyDescent="0.3">
      <c r="A3" s="99" t="s">
        <v>275</v>
      </c>
      <c r="B3" s="99">
        <v>13876</v>
      </c>
      <c r="D3">
        <v>12654</v>
      </c>
      <c r="E3" t="s">
        <v>261</v>
      </c>
      <c r="F3" t="s">
        <v>269</v>
      </c>
    </row>
    <row r="4" spans="1:9" x14ac:dyDescent="0.3">
      <c r="A4" s="99" t="s">
        <v>276</v>
      </c>
      <c r="B4" s="99">
        <v>13524</v>
      </c>
      <c r="D4" s="101">
        <v>13524</v>
      </c>
      <c r="E4" t="s">
        <v>259</v>
      </c>
      <c r="F4" t="s">
        <v>270</v>
      </c>
    </row>
    <row r="5" spans="1:9" x14ac:dyDescent="0.3">
      <c r="A5" s="99" t="s">
        <v>277</v>
      </c>
      <c r="B5" s="99">
        <v>18909</v>
      </c>
      <c r="D5" s="102">
        <v>13876</v>
      </c>
      <c r="E5" t="s">
        <v>262</v>
      </c>
      <c r="F5" t="s">
        <v>271</v>
      </c>
    </row>
    <row r="6" spans="1:9" x14ac:dyDescent="0.3">
      <c r="A6" s="99" t="s">
        <v>278</v>
      </c>
      <c r="B6" s="99">
        <v>15664</v>
      </c>
      <c r="D6" s="101">
        <v>15664</v>
      </c>
      <c r="E6" t="s">
        <v>33</v>
      </c>
      <c r="F6" t="s">
        <v>268</v>
      </c>
      <c r="I6" s="109"/>
    </row>
    <row r="7" spans="1:9" x14ac:dyDescent="0.3">
      <c r="A7" s="99" t="s">
        <v>279</v>
      </c>
      <c r="B7" s="99">
        <v>17265</v>
      </c>
      <c r="D7" s="102">
        <v>15765</v>
      </c>
      <c r="E7" t="s">
        <v>263</v>
      </c>
      <c r="F7" t="s">
        <v>272</v>
      </c>
      <c r="I7" s="109"/>
    </row>
    <row r="8" spans="1:9" x14ac:dyDescent="0.3">
      <c r="A8" s="99" t="s">
        <v>280</v>
      </c>
      <c r="B8" s="99">
        <v>87865</v>
      </c>
      <c r="D8" s="102">
        <v>17265</v>
      </c>
      <c r="E8" t="s">
        <v>264</v>
      </c>
      <c r="F8" t="s">
        <v>273</v>
      </c>
      <c r="I8" s="109"/>
    </row>
    <row r="9" spans="1:9" x14ac:dyDescent="0.3">
      <c r="A9" s="99" t="s">
        <v>281</v>
      </c>
      <c r="B9" s="99">
        <v>15765</v>
      </c>
      <c r="D9" s="102">
        <v>18909</v>
      </c>
      <c r="E9" t="s">
        <v>265</v>
      </c>
      <c r="F9" t="s">
        <v>274</v>
      </c>
      <c r="I9" s="109"/>
    </row>
    <row r="10" spans="1:9" x14ac:dyDescent="0.3">
      <c r="A10" s="86" t="s">
        <v>282</v>
      </c>
      <c r="B10" s="86">
        <v>12654</v>
      </c>
      <c r="D10" s="101">
        <v>87865</v>
      </c>
      <c r="E10" t="s">
        <v>283</v>
      </c>
      <c r="F10" t="s">
        <v>267</v>
      </c>
      <c r="I10" s="109"/>
    </row>
    <row r="11" spans="1:9" x14ac:dyDescent="0.3">
      <c r="I11" s="109"/>
    </row>
    <row r="12" spans="1:9" x14ac:dyDescent="0.3">
      <c r="A12" s="104" t="s">
        <v>20</v>
      </c>
      <c r="B12" s="105" t="s">
        <v>257</v>
      </c>
      <c r="D12" s="120"/>
      <c r="E12" s="120"/>
      <c r="F12" s="120"/>
      <c r="I12" s="109"/>
    </row>
    <row r="13" spans="1:9" x14ac:dyDescent="0.3">
      <c r="A13" s="103" t="s">
        <v>23</v>
      </c>
      <c r="B13" s="108" t="str">
        <f>VLOOKUP(VLOOKUP(Table3[[#This Row],[Name]],Table1[#All],2,FALSE),Table2[#All],3,FALSE)</f>
        <v>A</v>
      </c>
      <c r="D13" s="120"/>
      <c r="E13" s="120"/>
      <c r="F13" s="120"/>
      <c r="I13" s="109"/>
    </row>
    <row r="14" spans="1:9" x14ac:dyDescent="0.3">
      <c r="A14" s="100" t="s">
        <v>275</v>
      </c>
      <c r="B14" s="107" t="str">
        <f>VLOOKUP(VLOOKUP(Table3[[#This Row],[Name]],Table1[#All],2,FALSE),Table2[#All],3,FALSE)</f>
        <v>D</v>
      </c>
      <c r="I14" s="109"/>
    </row>
    <row r="15" spans="1:9" x14ac:dyDescent="0.3">
      <c r="A15" s="103" t="s">
        <v>276</v>
      </c>
      <c r="B15" s="108" t="str">
        <f>VLOOKUP(VLOOKUP(Table3[[#This Row],[Name]],Table1[#All],2,FALSE),Table2[#All],3,FALSE)</f>
        <v>C</v>
      </c>
    </row>
    <row r="16" spans="1:9" x14ac:dyDescent="0.3">
      <c r="A16" s="100" t="s">
        <v>277</v>
      </c>
      <c r="B16" s="107" t="str">
        <f>VLOOKUP(VLOOKUP(Table3[[#This Row],[Name]],Table1[#All],2,FALSE),Table2[#All],3,FALSE)</f>
        <v>H</v>
      </c>
    </row>
    <row r="17" spans="1:2" x14ac:dyDescent="0.3">
      <c r="A17" s="103" t="s">
        <v>278</v>
      </c>
      <c r="B17" s="108" t="str">
        <f>VLOOKUP(VLOOKUP(Table3[[#This Row],[Name]],Table1[#All],2,FALSE),Table2[#All],3,FALSE)</f>
        <v>E</v>
      </c>
    </row>
    <row r="18" spans="1:2" x14ac:dyDescent="0.3">
      <c r="A18" s="100" t="s">
        <v>279</v>
      </c>
      <c r="B18" s="107" t="str">
        <f>VLOOKUP(VLOOKUP(Table3[[#This Row],[Name]],Table1[#All],2,FALSE),Table2[#All],3,FALSE)</f>
        <v>G</v>
      </c>
    </row>
    <row r="19" spans="1:2" x14ac:dyDescent="0.3">
      <c r="A19" s="103" t="s">
        <v>280</v>
      </c>
      <c r="B19" s="108" t="str">
        <f>VLOOKUP(VLOOKUP(Table3[[#This Row],[Name]],Table1[#All],2,FALSE),Table2[#All],3,FALSE)</f>
        <v>I</v>
      </c>
    </row>
    <row r="20" spans="1:2" x14ac:dyDescent="0.3">
      <c r="A20" s="100" t="s">
        <v>281</v>
      </c>
      <c r="B20" s="107" t="str">
        <f>VLOOKUP(VLOOKUP(Table3[[#This Row],[Name]],Table1[#All],2,FALSE),Table2[#All],3,FALSE)</f>
        <v>F</v>
      </c>
    </row>
    <row r="21" spans="1:2" x14ac:dyDescent="0.3">
      <c r="A21" s="103" t="s">
        <v>282</v>
      </c>
      <c r="B21" s="108" t="str">
        <f>VLOOKUP(VLOOKUP(Table3[[#This Row],[Name]],Table1[#All],2,FALSE),Table2[#All],3,FALSE)</f>
        <v>B</v>
      </c>
    </row>
  </sheetData>
  <sortState ref="I7:I14">
    <sortCondition ref="I7:I14"/>
  </sortState>
  <mergeCells count="1">
    <mergeCell ref="D12:F1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C1" workbookViewId="0">
      <selection activeCell="E6" sqref="E6:F7"/>
    </sheetView>
  </sheetViews>
  <sheetFormatPr defaultRowHeight="14.4" x14ac:dyDescent="0.3"/>
  <cols>
    <col min="1" max="1" width="18.44140625" bestFit="1" customWidth="1"/>
    <col min="2" max="2" width="22.33203125" customWidth="1"/>
    <col min="3" max="3" width="19.44140625" customWidth="1"/>
    <col min="5" max="5" width="12.88671875" bestFit="1" customWidth="1"/>
    <col min="6" max="6" width="21.77734375" customWidth="1"/>
  </cols>
  <sheetData>
    <row r="1" spans="1:6" x14ac:dyDescent="0.3">
      <c r="A1" s="113" t="s">
        <v>285</v>
      </c>
      <c r="B1" s="111" t="s">
        <v>20</v>
      </c>
      <c r="C1" s="112" t="s">
        <v>284</v>
      </c>
    </row>
    <row r="2" spans="1:6" x14ac:dyDescent="0.3">
      <c r="A2" t="str">
        <f>Table6[[#This Row],[Name]]&amp;COUNTIF($B$2:B2,B2)</f>
        <v>Mike Hayes1</v>
      </c>
      <c r="B2" s="33" t="s">
        <v>23</v>
      </c>
      <c r="C2" s="110" t="s">
        <v>130</v>
      </c>
      <c r="E2" s="29" t="s">
        <v>66</v>
      </c>
    </row>
    <row r="3" spans="1:6" x14ac:dyDescent="0.3">
      <c r="A3" t="str">
        <f>Table6[[#This Row],[Name]]&amp;COUNTIF($B$2:B3,B3)</f>
        <v>Charlie Pendergrass1</v>
      </c>
      <c r="B3" s="33" t="s">
        <v>24</v>
      </c>
      <c r="C3" s="110" t="s">
        <v>130</v>
      </c>
      <c r="E3" s="114" t="s">
        <v>286</v>
      </c>
      <c r="F3" s="31" t="s">
        <v>287</v>
      </c>
    </row>
    <row r="4" spans="1:6" x14ac:dyDescent="0.3">
      <c r="A4" t="str">
        <f>Table6[[#This Row],[Name]]&amp;COUNTIF($B$2:B4,B4)</f>
        <v>Bill Halston1</v>
      </c>
      <c r="B4" s="33" t="s">
        <v>25</v>
      </c>
      <c r="C4" s="110" t="s">
        <v>131</v>
      </c>
      <c r="E4" s="114" t="s">
        <v>284</v>
      </c>
      <c r="F4" s="31" t="str">
        <f>VLOOKUP(F3,Table6[#All],3,FALSE)</f>
        <v>Jacket</v>
      </c>
    </row>
    <row r="5" spans="1:6" x14ac:dyDescent="0.3">
      <c r="A5" t="str">
        <f>Table6[[#This Row],[Name]]&amp;COUNTIF($B$2:B5,B5)</f>
        <v>Bob Harp1</v>
      </c>
      <c r="B5" s="33" t="s">
        <v>26</v>
      </c>
      <c r="C5" s="110" t="s">
        <v>131</v>
      </c>
    </row>
    <row r="6" spans="1:6" x14ac:dyDescent="0.3">
      <c r="A6" t="str">
        <f>Table6[[#This Row],[Name]]&amp;COUNTIF($B$2:B6,B6)</f>
        <v>Janice Crawford1</v>
      </c>
      <c r="B6" s="33" t="s">
        <v>27</v>
      </c>
      <c r="C6" s="110" t="s">
        <v>131</v>
      </c>
      <c r="E6" s="120"/>
      <c r="F6" s="120"/>
    </row>
    <row r="7" spans="1:6" x14ac:dyDescent="0.3">
      <c r="A7" t="str">
        <f>Table6[[#This Row],[Name]]&amp;COUNTIF($B$2:B7,B7)</f>
        <v>Sylvie King1</v>
      </c>
      <c r="B7" s="33" t="s">
        <v>28</v>
      </c>
      <c r="C7" s="110" t="s">
        <v>132</v>
      </c>
      <c r="E7" s="120"/>
      <c r="F7" s="120"/>
    </row>
    <row r="8" spans="1:6" x14ac:dyDescent="0.3">
      <c r="A8" t="str">
        <f>Table6[[#This Row],[Name]]&amp;COUNTIF($B$2:B8,B8)</f>
        <v>James Joyce1</v>
      </c>
      <c r="B8" s="33" t="s">
        <v>29</v>
      </c>
      <c r="C8" s="110" t="s">
        <v>132</v>
      </c>
    </row>
    <row r="9" spans="1:6" x14ac:dyDescent="0.3">
      <c r="A9" t="str">
        <f>Table6[[#This Row],[Name]]&amp;COUNTIF($B$2:B9,B9)</f>
        <v>Zack Ryan1</v>
      </c>
      <c r="B9" s="33" t="s">
        <v>30</v>
      </c>
      <c r="C9" s="110" t="s">
        <v>132</v>
      </c>
    </row>
    <row r="10" spans="1:6" x14ac:dyDescent="0.3">
      <c r="A10" t="str">
        <f>Table6[[#This Row],[Name]]&amp;COUNTIF($B$2:B10,B10)</f>
        <v>Mary Bridge1</v>
      </c>
      <c r="B10" s="33" t="s">
        <v>31</v>
      </c>
      <c r="C10" s="110" t="s">
        <v>133</v>
      </c>
    </row>
    <row r="11" spans="1:6" x14ac:dyDescent="0.3">
      <c r="A11" t="str">
        <f>Table6[[#This Row],[Name]]&amp;COUNTIF($B$2:B11,B11)</f>
        <v>Mike Hayes2</v>
      </c>
      <c r="B11" s="33" t="s">
        <v>23</v>
      </c>
      <c r="C11" s="110" t="s">
        <v>133</v>
      </c>
    </row>
    <row r="12" spans="1:6" x14ac:dyDescent="0.3">
      <c r="A12" t="str">
        <f>Table6[[#This Row],[Name]]&amp;COUNTIF($B$2:B12,B12)</f>
        <v>Mike Hayes3</v>
      </c>
      <c r="B12" s="33" t="s">
        <v>23</v>
      </c>
      <c r="C12" s="110" t="s">
        <v>133</v>
      </c>
    </row>
    <row r="13" spans="1:6" x14ac:dyDescent="0.3">
      <c r="A13" t="str">
        <f>Table6[[#This Row],[Name]]&amp;COUNTIF($B$2:B13,B13)</f>
        <v>Mike Hayes4</v>
      </c>
      <c r="B13" s="33" t="s">
        <v>23</v>
      </c>
      <c r="C13" s="110" t="s">
        <v>134</v>
      </c>
    </row>
    <row r="14" spans="1:6" x14ac:dyDescent="0.3">
      <c r="A14" t="str">
        <f>Table6[[#This Row],[Name]]&amp;COUNTIF($B$2:B14,B14)</f>
        <v>Mike Hayes5</v>
      </c>
      <c r="B14" s="33" t="s">
        <v>23</v>
      </c>
      <c r="C14" s="110" t="s">
        <v>130</v>
      </c>
    </row>
    <row r="15" spans="1:6" x14ac:dyDescent="0.3">
      <c r="A15" t="str">
        <f>Table6[[#This Row],[Name]]&amp;COUNTIF($B$2:B15,B15)</f>
        <v>Bill Halston2</v>
      </c>
      <c r="B15" s="33" t="s">
        <v>25</v>
      </c>
      <c r="C15" s="110" t="s">
        <v>130</v>
      </c>
    </row>
    <row r="16" spans="1:6" x14ac:dyDescent="0.3">
      <c r="A16" t="str">
        <f>Table6[[#This Row],[Name]]&amp;COUNTIF($B$2:B16,B16)</f>
        <v>Bob Harp2</v>
      </c>
      <c r="B16" s="33" t="s">
        <v>26</v>
      </c>
      <c r="C16" s="110" t="s">
        <v>131</v>
      </c>
    </row>
    <row r="17" spans="1:3" x14ac:dyDescent="0.3">
      <c r="A17" t="str">
        <f>Table6[[#This Row],[Name]]&amp;COUNTIF($B$2:B17,B17)</f>
        <v>Bill Halston3</v>
      </c>
      <c r="B17" s="33" t="s">
        <v>25</v>
      </c>
      <c r="C17" s="110" t="s">
        <v>131</v>
      </c>
    </row>
    <row r="18" spans="1:3" x14ac:dyDescent="0.3">
      <c r="A18" t="str">
        <f>Table6[[#This Row],[Name]]&amp;COUNTIF($B$2:B18,B18)</f>
        <v>Bob Harp3</v>
      </c>
      <c r="B18" s="33" t="s">
        <v>26</v>
      </c>
      <c r="C18" s="110" t="s">
        <v>131</v>
      </c>
    </row>
    <row r="19" spans="1:3" x14ac:dyDescent="0.3">
      <c r="A19" t="str">
        <f>Table6[[#This Row],[Name]]&amp;COUNTIF($B$2:B19,B19)</f>
        <v>Bill Halston4</v>
      </c>
      <c r="B19" s="33" t="s">
        <v>25</v>
      </c>
      <c r="C19" s="110" t="s">
        <v>132</v>
      </c>
    </row>
    <row r="20" spans="1:3" x14ac:dyDescent="0.3">
      <c r="A20" t="str">
        <f>Table6[[#This Row],[Name]]&amp;COUNTIF($B$2:B20,B20)</f>
        <v>Bob Harp4</v>
      </c>
      <c r="B20" s="33" t="s">
        <v>26</v>
      </c>
      <c r="C20" s="110" t="s">
        <v>132</v>
      </c>
    </row>
    <row r="21" spans="1:3" x14ac:dyDescent="0.3">
      <c r="A21" t="str">
        <f>Table6[[#This Row],[Name]]&amp;COUNTIF($B$2:B21,B21)</f>
        <v>James Joyce2</v>
      </c>
      <c r="B21" s="33" t="s">
        <v>29</v>
      </c>
      <c r="C21" s="110" t="s">
        <v>132</v>
      </c>
    </row>
    <row r="22" spans="1:3" x14ac:dyDescent="0.3">
      <c r="A22" t="str">
        <f>Table6[[#This Row],[Name]]&amp;COUNTIF($B$2:B22,B22)</f>
        <v>Zack Ryan2</v>
      </c>
      <c r="B22" s="33" t="s">
        <v>30</v>
      </c>
      <c r="C22" s="110" t="s">
        <v>133</v>
      </c>
    </row>
    <row r="23" spans="1:3" x14ac:dyDescent="0.3">
      <c r="A23" t="str">
        <f>Table6[[#This Row],[Name]]&amp;COUNTIF($B$2:B23,B23)</f>
        <v>Mary Bridge2</v>
      </c>
      <c r="B23" s="38" t="s">
        <v>31</v>
      </c>
      <c r="C23" s="85" t="s">
        <v>133</v>
      </c>
    </row>
  </sheetData>
  <mergeCells count="1">
    <mergeCell ref="E6:F7"/>
  </mergeCells>
  <dataValidations count="1">
    <dataValidation allowBlank="1" showInputMessage="1" showErrorMessage="1" prompt="Enter the Unique-Name here." sqref="F3"/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workbookViewId="0">
      <selection activeCell="B10" sqref="B10:D11"/>
    </sheetView>
  </sheetViews>
  <sheetFormatPr defaultRowHeight="14.4" x14ac:dyDescent="0.3"/>
  <cols>
    <col min="3" max="4" width="15.21875" bestFit="1" customWidth="1"/>
  </cols>
  <sheetData>
    <row r="1" spans="2:4" x14ac:dyDescent="0.3">
      <c r="C1" s="119"/>
      <c r="D1" s="119"/>
    </row>
    <row r="2" spans="2:4" x14ac:dyDescent="0.3">
      <c r="B2" s="19"/>
      <c r="C2" s="19" t="s">
        <v>295</v>
      </c>
      <c r="D2" s="19" t="s">
        <v>294</v>
      </c>
    </row>
    <row r="3" spans="2:4" x14ac:dyDescent="0.3">
      <c r="B3" s="21" t="s">
        <v>288</v>
      </c>
      <c r="C3" s="21">
        <f ca="1">VLOOKUP($B3,INDIRECT("'"&amp;C$2&amp;"'!"&amp;"$B$2:$C$8"),2,FALSE)</f>
        <v>1235</v>
      </c>
      <c r="D3" s="21">
        <f ca="1">VLOOKUP($B3,INDIRECT("'"&amp;D$2&amp;"'!"&amp;"$B$2:$C$8"),2,FALSE)</f>
        <v>35414</v>
      </c>
    </row>
    <row r="4" spans="2:4" x14ac:dyDescent="0.3">
      <c r="B4" s="21" t="s">
        <v>289</v>
      </c>
      <c r="C4" s="21">
        <f t="shared" ref="C4:D8" ca="1" si="0">VLOOKUP($B4,INDIRECT("'"&amp;C$2&amp;"'!"&amp;"$B$2:$C$8"),2,FALSE)</f>
        <v>5687</v>
      </c>
      <c r="D4" s="21">
        <f t="shared" ca="1" si="0"/>
        <v>325695</v>
      </c>
    </row>
    <row r="5" spans="2:4" x14ac:dyDescent="0.3">
      <c r="B5" s="21" t="s">
        <v>290</v>
      </c>
      <c r="C5" s="21">
        <f t="shared" ca="1" si="0"/>
        <v>3585</v>
      </c>
      <c r="D5" s="21">
        <f t="shared" ca="1" si="0"/>
        <v>236</v>
      </c>
    </row>
    <row r="6" spans="2:4" x14ac:dyDescent="0.3">
      <c r="B6" s="21" t="s">
        <v>291</v>
      </c>
      <c r="C6" s="21">
        <f t="shared" ca="1" si="0"/>
        <v>354</v>
      </c>
      <c r="D6" s="21">
        <f t="shared" ca="1" si="0"/>
        <v>2584</v>
      </c>
    </row>
    <row r="7" spans="2:4" x14ac:dyDescent="0.3">
      <c r="B7" s="21" t="s">
        <v>292</v>
      </c>
      <c r="C7" s="21">
        <f t="shared" ca="1" si="0"/>
        <v>65893</v>
      </c>
      <c r="D7" s="21">
        <f t="shared" ca="1" si="0"/>
        <v>3659</v>
      </c>
    </row>
    <row r="8" spans="2:4" x14ac:dyDescent="0.3">
      <c r="B8" s="21" t="s">
        <v>293</v>
      </c>
      <c r="C8" s="21">
        <f t="shared" ca="1" si="0"/>
        <v>216</v>
      </c>
      <c r="D8" s="21">
        <f t="shared" ca="1" si="0"/>
        <v>953</v>
      </c>
    </row>
    <row r="10" spans="2:4" x14ac:dyDescent="0.3">
      <c r="B10" s="120"/>
      <c r="C10" s="120"/>
      <c r="D10" s="120"/>
    </row>
    <row r="11" spans="2:4" x14ac:dyDescent="0.3">
      <c r="B11" s="120"/>
      <c r="C11" s="120"/>
      <c r="D11" s="120"/>
    </row>
  </sheetData>
  <mergeCells count="2">
    <mergeCell ref="C1:D1"/>
    <mergeCell ref="B10:D1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E15" sqref="E15"/>
    </sheetView>
  </sheetViews>
  <sheetFormatPr defaultRowHeight="14.4" x14ac:dyDescent="0.3"/>
  <cols>
    <col min="3" max="3" width="15.21875" bestFit="1" customWidth="1"/>
  </cols>
  <sheetData>
    <row r="2" spans="2:3" x14ac:dyDescent="0.3">
      <c r="B2" s="19"/>
      <c r="C2" s="19" t="s">
        <v>295</v>
      </c>
    </row>
    <row r="3" spans="2:3" x14ac:dyDescent="0.3">
      <c r="B3" s="21" t="s">
        <v>288</v>
      </c>
      <c r="C3" s="21">
        <v>1235</v>
      </c>
    </row>
    <row r="4" spans="2:3" x14ac:dyDescent="0.3">
      <c r="B4" s="21" t="s">
        <v>289</v>
      </c>
      <c r="C4" s="21">
        <v>5687</v>
      </c>
    </row>
    <row r="5" spans="2:3" x14ac:dyDescent="0.3">
      <c r="B5" s="21" t="s">
        <v>290</v>
      </c>
      <c r="C5" s="21">
        <v>3585</v>
      </c>
    </row>
    <row r="6" spans="2:3" x14ac:dyDescent="0.3">
      <c r="B6" s="21" t="s">
        <v>291</v>
      </c>
      <c r="C6" s="21">
        <v>354</v>
      </c>
    </row>
    <row r="7" spans="2:3" x14ac:dyDescent="0.3">
      <c r="B7" s="21" t="s">
        <v>292</v>
      </c>
      <c r="C7" s="21">
        <v>65893</v>
      </c>
    </row>
    <row r="8" spans="2:3" x14ac:dyDescent="0.3">
      <c r="B8" s="21" t="s">
        <v>293</v>
      </c>
      <c r="C8" s="21">
        <v>216</v>
      </c>
    </row>
    <row r="10" spans="2:3" x14ac:dyDescent="0.3">
      <c r="B10" s="120"/>
      <c r="C10" s="120"/>
    </row>
    <row r="11" spans="2:3" x14ac:dyDescent="0.3">
      <c r="B11" s="120"/>
      <c r="C11" s="120"/>
    </row>
  </sheetData>
  <mergeCells count="1">
    <mergeCell ref="B10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2" sqref="A12:D14"/>
    </sheetView>
  </sheetViews>
  <sheetFormatPr defaultRowHeight="14.4" x14ac:dyDescent="0.3"/>
  <cols>
    <col min="1" max="1" width="17.5546875" customWidth="1"/>
    <col min="2" max="2" width="13.109375" customWidth="1"/>
    <col min="3" max="3" width="13.88671875" customWidth="1"/>
    <col min="4" max="4" width="13.6640625" customWidth="1"/>
    <col min="6" max="7" width="15.6640625" customWidth="1"/>
  </cols>
  <sheetData>
    <row r="1" spans="1:8" x14ac:dyDescent="0.3">
      <c r="A1" s="19" t="s">
        <v>20</v>
      </c>
      <c r="B1" s="19" t="s">
        <v>32</v>
      </c>
      <c r="C1" s="19" t="s">
        <v>21</v>
      </c>
      <c r="D1" s="19" t="s">
        <v>22</v>
      </c>
    </row>
    <row r="2" spans="1:8" x14ac:dyDescent="0.3">
      <c r="A2" s="21" t="s">
        <v>23</v>
      </c>
      <c r="B2" s="20">
        <v>170000</v>
      </c>
      <c r="C2" s="26"/>
      <c r="D2" s="32"/>
    </row>
    <row r="3" spans="1:8" x14ac:dyDescent="0.3">
      <c r="A3" s="21" t="s">
        <v>24</v>
      </c>
      <c r="B3" s="20">
        <v>63000</v>
      </c>
      <c r="C3" s="26"/>
      <c r="D3" s="32"/>
      <c r="F3" t="s">
        <v>34</v>
      </c>
      <c r="H3" s="23"/>
    </row>
    <row r="4" spans="1:8" x14ac:dyDescent="0.3">
      <c r="A4" s="21" t="s">
        <v>25</v>
      </c>
      <c r="B4" s="20">
        <v>123000</v>
      </c>
      <c r="C4" s="26"/>
      <c r="D4" s="32"/>
      <c r="F4" s="19" t="s">
        <v>33</v>
      </c>
      <c r="G4" s="19" t="s">
        <v>21</v>
      </c>
      <c r="H4" s="24"/>
    </row>
    <row r="5" spans="1:8" x14ac:dyDescent="0.3">
      <c r="A5" s="21" t="s">
        <v>26</v>
      </c>
      <c r="B5" s="20">
        <v>89000</v>
      </c>
      <c r="C5" s="26"/>
      <c r="D5" s="32"/>
      <c r="F5" s="20">
        <v>40000</v>
      </c>
      <c r="G5" s="25">
        <v>0.03</v>
      </c>
      <c r="H5" s="23"/>
    </row>
    <row r="6" spans="1:8" x14ac:dyDescent="0.3">
      <c r="A6" s="21" t="s">
        <v>27</v>
      </c>
      <c r="B6" s="20">
        <v>78000</v>
      </c>
      <c r="C6" s="26"/>
      <c r="D6" s="32"/>
      <c r="F6" s="20">
        <v>75000</v>
      </c>
      <c r="G6" s="25">
        <v>0.04</v>
      </c>
      <c r="H6" s="23"/>
    </row>
    <row r="7" spans="1:8" x14ac:dyDescent="0.3">
      <c r="A7" s="21" t="s">
        <v>28</v>
      </c>
      <c r="B7" s="20">
        <v>23000</v>
      </c>
      <c r="C7" s="26"/>
      <c r="D7" s="32"/>
      <c r="F7" s="20">
        <v>100000</v>
      </c>
      <c r="G7" s="25">
        <v>0.05</v>
      </c>
      <c r="H7" s="23"/>
    </row>
    <row r="8" spans="1:8" x14ac:dyDescent="0.3">
      <c r="A8" s="21" t="s">
        <v>29</v>
      </c>
      <c r="B8" s="20">
        <v>101000</v>
      </c>
      <c r="C8" s="26"/>
      <c r="D8" s="32"/>
      <c r="F8" s="20">
        <v>150000</v>
      </c>
      <c r="G8" s="25">
        <v>0.06</v>
      </c>
      <c r="H8" s="23"/>
    </row>
    <row r="9" spans="1:8" x14ac:dyDescent="0.3">
      <c r="A9" s="21" t="s">
        <v>30</v>
      </c>
      <c r="B9" s="20">
        <v>140000</v>
      </c>
      <c r="C9" s="26"/>
      <c r="D9" s="32"/>
      <c r="F9" s="20">
        <v>200000</v>
      </c>
      <c r="G9" s="25">
        <v>0.1</v>
      </c>
      <c r="H9" s="23"/>
    </row>
    <row r="10" spans="1:8" x14ac:dyDescent="0.3">
      <c r="A10" s="21" t="s">
        <v>31</v>
      </c>
      <c r="B10" s="20">
        <v>58000</v>
      </c>
      <c r="C10" s="26"/>
      <c r="D10" s="32"/>
      <c r="F10" s="20">
        <v>300000</v>
      </c>
      <c r="G10" s="25">
        <v>0.15</v>
      </c>
      <c r="H10" s="23"/>
    </row>
    <row r="11" spans="1:8" x14ac:dyDescent="0.3">
      <c r="H11" s="23"/>
    </row>
    <row r="12" spans="1:8" x14ac:dyDescent="0.3">
      <c r="A12" s="120"/>
      <c r="B12" s="120"/>
      <c r="C12" s="120"/>
      <c r="D12" s="120"/>
      <c r="H12" s="23"/>
    </row>
    <row r="13" spans="1:8" x14ac:dyDescent="0.3">
      <c r="A13" s="120"/>
      <c r="B13" s="120"/>
      <c r="C13" s="120"/>
      <c r="D13" s="120"/>
    </row>
    <row r="14" spans="1:8" x14ac:dyDescent="0.3">
      <c r="A14" s="120"/>
      <c r="B14" s="120"/>
      <c r="C14" s="120"/>
      <c r="D14" s="120"/>
    </row>
  </sheetData>
  <mergeCells count="1">
    <mergeCell ref="A12:D1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B10" sqref="B10:C11"/>
    </sheetView>
  </sheetViews>
  <sheetFormatPr defaultRowHeight="14.4" x14ac:dyDescent="0.3"/>
  <cols>
    <col min="3" max="3" width="15.21875" bestFit="1" customWidth="1"/>
  </cols>
  <sheetData>
    <row r="2" spans="2:3" x14ac:dyDescent="0.3">
      <c r="B2" s="19"/>
      <c r="C2" s="19" t="s">
        <v>294</v>
      </c>
    </row>
    <row r="3" spans="2:3" x14ac:dyDescent="0.3">
      <c r="B3" s="21" t="s">
        <v>288</v>
      </c>
      <c r="C3" s="21">
        <v>35414</v>
      </c>
    </row>
    <row r="4" spans="2:3" x14ac:dyDescent="0.3">
      <c r="B4" s="21" t="s">
        <v>289</v>
      </c>
      <c r="C4" s="21">
        <v>325695</v>
      </c>
    </row>
    <row r="5" spans="2:3" x14ac:dyDescent="0.3">
      <c r="B5" s="21" t="s">
        <v>290</v>
      </c>
      <c r="C5" s="21">
        <v>236</v>
      </c>
    </row>
    <row r="6" spans="2:3" x14ac:dyDescent="0.3">
      <c r="B6" s="21" t="s">
        <v>291</v>
      </c>
      <c r="C6" s="21">
        <v>2584</v>
      </c>
    </row>
    <row r="7" spans="2:3" x14ac:dyDescent="0.3">
      <c r="B7" s="21" t="s">
        <v>292</v>
      </c>
      <c r="C7" s="21">
        <v>3659</v>
      </c>
    </row>
    <row r="8" spans="2:3" x14ac:dyDescent="0.3">
      <c r="B8" s="21" t="s">
        <v>293</v>
      </c>
      <c r="C8" s="21">
        <v>953</v>
      </c>
    </row>
    <row r="10" spans="2:3" x14ac:dyDescent="0.3">
      <c r="B10" s="120"/>
      <c r="C10" s="120"/>
    </row>
    <row r="11" spans="2:3" x14ac:dyDescent="0.3">
      <c r="B11" s="120"/>
      <c r="C11" s="120"/>
    </row>
  </sheetData>
  <mergeCells count="1">
    <mergeCell ref="B10:C1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5" sqref="D5:E6"/>
    </sheetView>
  </sheetViews>
  <sheetFormatPr defaultRowHeight="14.4" x14ac:dyDescent="0.3"/>
  <cols>
    <col min="1" max="1" width="17.44140625" bestFit="1" customWidth="1"/>
    <col min="2" max="2" width="9.5546875" bestFit="1" customWidth="1"/>
    <col min="4" max="4" width="12.44140625" customWidth="1"/>
    <col min="5" max="5" width="24.21875" bestFit="1" customWidth="1"/>
  </cols>
  <sheetData>
    <row r="1" spans="1:5" x14ac:dyDescent="0.3">
      <c r="A1" s="19" t="s">
        <v>20</v>
      </c>
      <c r="B1" s="19" t="s">
        <v>32</v>
      </c>
      <c r="D1" s="115"/>
      <c r="E1" s="29" t="s">
        <v>296</v>
      </c>
    </row>
    <row r="2" spans="1:5" x14ac:dyDescent="0.3">
      <c r="A2" s="21" t="s">
        <v>23</v>
      </c>
      <c r="B2" s="20">
        <v>170000</v>
      </c>
      <c r="D2" s="19" t="s">
        <v>20</v>
      </c>
      <c r="E2" s="19" t="s">
        <v>32</v>
      </c>
    </row>
    <row r="3" spans="1:5" x14ac:dyDescent="0.3">
      <c r="A3" s="21" t="s">
        <v>24</v>
      </c>
      <c r="B3" s="20">
        <v>63000</v>
      </c>
      <c r="D3" s="21" t="s">
        <v>29</v>
      </c>
      <c r="E3" s="20">
        <f>INDEX(B2:B10,MATCH(D3,A2:A10,0),1)</f>
        <v>101000</v>
      </c>
    </row>
    <row r="4" spans="1:5" x14ac:dyDescent="0.3">
      <c r="A4" s="21" t="s">
        <v>25</v>
      </c>
      <c r="B4" s="20">
        <v>123000</v>
      </c>
    </row>
    <row r="5" spans="1:5" x14ac:dyDescent="0.3">
      <c r="A5" s="21" t="s">
        <v>26</v>
      </c>
      <c r="B5" s="20">
        <v>89000</v>
      </c>
      <c r="D5" s="120"/>
      <c r="E5" s="120"/>
    </row>
    <row r="6" spans="1:5" x14ac:dyDescent="0.3">
      <c r="A6" s="21" t="s">
        <v>27</v>
      </c>
      <c r="B6" s="20">
        <v>78000</v>
      </c>
      <c r="D6" s="120"/>
      <c r="E6" s="120"/>
    </row>
    <row r="7" spans="1:5" x14ac:dyDescent="0.3">
      <c r="A7" s="21" t="s">
        <v>28</v>
      </c>
      <c r="B7" s="20">
        <v>23000</v>
      </c>
    </row>
    <row r="8" spans="1:5" x14ac:dyDescent="0.3">
      <c r="A8" s="21" t="s">
        <v>29</v>
      </c>
      <c r="B8" s="20">
        <v>101000</v>
      </c>
    </row>
    <row r="9" spans="1:5" x14ac:dyDescent="0.3">
      <c r="A9" s="21" t="s">
        <v>30</v>
      </c>
      <c r="B9" s="20">
        <v>140000</v>
      </c>
    </row>
    <row r="10" spans="1:5" x14ac:dyDescent="0.3">
      <c r="A10" s="21" t="s">
        <v>31</v>
      </c>
      <c r="B10" s="20">
        <v>58000</v>
      </c>
    </row>
  </sheetData>
  <mergeCells count="1">
    <mergeCell ref="D5:E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4" workbookViewId="0">
      <selection activeCell="A31" sqref="A31:D32"/>
    </sheetView>
  </sheetViews>
  <sheetFormatPr defaultRowHeight="14.4" x14ac:dyDescent="0.3"/>
  <cols>
    <col min="1" max="1" width="20.21875" bestFit="1" customWidth="1"/>
    <col min="6" max="6" width="12.44140625" customWidth="1"/>
    <col min="7" max="7" width="11.77734375" customWidth="1"/>
    <col min="8" max="8" width="10.77734375" customWidth="1"/>
  </cols>
  <sheetData>
    <row r="1" spans="1:7" x14ac:dyDescent="0.3">
      <c r="A1" t="s">
        <v>63</v>
      </c>
    </row>
    <row r="3" spans="1:7" x14ac:dyDescent="0.3">
      <c r="A3" s="22" t="s">
        <v>35</v>
      </c>
      <c r="B3" s="27"/>
      <c r="C3" s="27"/>
      <c r="D3" s="28"/>
      <c r="F3" s="29" t="s">
        <v>66</v>
      </c>
      <c r="G3" s="29" t="s">
        <v>67</v>
      </c>
    </row>
    <row r="4" spans="1:7" x14ac:dyDescent="0.3">
      <c r="A4" s="21"/>
      <c r="B4" s="21" t="s">
        <v>36</v>
      </c>
      <c r="C4" s="21" t="s">
        <v>37</v>
      </c>
      <c r="D4" s="21" t="s">
        <v>38</v>
      </c>
      <c r="F4" s="19" t="s">
        <v>35</v>
      </c>
      <c r="G4" s="19" t="s">
        <v>64</v>
      </c>
    </row>
    <row r="5" spans="1:7" x14ac:dyDescent="0.3">
      <c r="A5" s="21"/>
      <c r="B5" s="42">
        <v>2</v>
      </c>
      <c r="C5" s="42">
        <v>3</v>
      </c>
      <c r="D5" s="42">
        <v>4</v>
      </c>
      <c r="F5" s="31" t="s">
        <v>43</v>
      </c>
      <c r="G5" s="31" t="s">
        <v>38</v>
      </c>
    </row>
    <row r="6" spans="1:7" x14ac:dyDescent="0.3">
      <c r="A6" s="21" t="s">
        <v>39</v>
      </c>
      <c r="B6" s="21">
        <v>39</v>
      </c>
      <c r="C6" s="21">
        <v>25</v>
      </c>
      <c r="D6" s="21">
        <v>24</v>
      </c>
      <c r="F6" s="29" t="s">
        <v>68</v>
      </c>
    </row>
    <row r="7" spans="1:7" x14ac:dyDescent="0.3">
      <c r="A7" s="21" t="s">
        <v>40</v>
      </c>
      <c r="B7" s="21">
        <v>37</v>
      </c>
      <c r="C7" s="21">
        <v>24</v>
      </c>
      <c r="D7" s="21">
        <v>17</v>
      </c>
      <c r="F7" s="19" t="s">
        <v>65</v>
      </c>
    </row>
    <row r="8" spans="1:7" x14ac:dyDescent="0.3">
      <c r="A8" s="21" t="s">
        <v>41</v>
      </c>
      <c r="B8" s="21">
        <v>12</v>
      </c>
      <c r="C8" s="21">
        <v>21</v>
      </c>
      <c r="D8" s="21">
        <v>22</v>
      </c>
      <c r="F8" s="30">
        <f>VLOOKUP(F5,A3:D28,HLOOKUP(G5,A4:D5,2,FALSE),FALSE)</f>
        <v>14</v>
      </c>
    </row>
    <row r="9" spans="1:7" x14ac:dyDescent="0.3">
      <c r="A9" s="21" t="s">
        <v>42</v>
      </c>
      <c r="B9" s="21">
        <v>25</v>
      </c>
      <c r="C9" s="21">
        <v>15</v>
      </c>
      <c r="D9" s="21">
        <v>14</v>
      </c>
    </row>
    <row r="10" spans="1:7" x14ac:dyDescent="0.3">
      <c r="A10" s="21" t="s">
        <v>43</v>
      </c>
      <c r="B10" s="21">
        <v>10</v>
      </c>
      <c r="C10" s="21">
        <v>16</v>
      </c>
      <c r="D10" s="21">
        <v>14</v>
      </c>
    </row>
    <row r="11" spans="1:7" x14ac:dyDescent="0.3">
      <c r="A11" s="21" t="s">
        <v>44</v>
      </c>
      <c r="B11" s="21">
        <v>5</v>
      </c>
      <c r="C11" s="21">
        <v>14</v>
      </c>
      <c r="D11" s="21">
        <v>16</v>
      </c>
    </row>
    <row r="12" spans="1:7" x14ac:dyDescent="0.3">
      <c r="A12" s="21" t="s">
        <v>45</v>
      </c>
      <c r="B12" s="21">
        <v>7</v>
      </c>
      <c r="C12" s="21">
        <v>13</v>
      </c>
      <c r="D12" s="21">
        <v>17</v>
      </c>
    </row>
    <row r="13" spans="1:7" x14ac:dyDescent="0.3">
      <c r="A13" s="21" t="s">
        <v>46</v>
      </c>
      <c r="B13" s="21">
        <v>8</v>
      </c>
      <c r="C13" s="21">
        <v>9</v>
      </c>
      <c r="D13" s="21">
        <v>12</v>
      </c>
    </row>
    <row r="14" spans="1:7" x14ac:dyDescent="0.3">
      <c r="A14" s="21" t="s">
        <v>47</v>
      </c>
      <c r="B14" s="21">
        <v>12</v>
      </c>
      <c r="C14" s="21">
        <v>7</v>
      </c>
      <c r="D14" s="21">
        <v>6</v>
      </c>
    </row>
    <row r="15" spans="1:7" x14ac:dyDescent="0.3">
      <c r="A15" s="21" t="s">
        <v>48</v>
      </c>
      <c r="B15" s="21">
        <v>7</v>
      </c>
      <c r="C15" s="21">
        <v>6</v>
      </c>
      <c r="D15" s="21">
        <v>6</v>
      </c>
    </row>
    <row r="16" spans="1:7" x14ac:dyDescent="0.3">
      <c r="A16" s="21" t="s">
        <v>49</v>
      </c>
      <c r="B16" s="21">
        <v>5</v>
      </c>
      <c r="C16" s="21">
        <v>5</v>
      </c>
      <c r="D16" s="21">
        <v>7</v>
      </c>
    </row>
    <row r="17" spans="1:4" x14ac:dyDescent="0.3">
      <c r="A17" s="21" t="s">
        <v>50</v>
      </c>
      <c r="B17" s="21">
        <v>1</v>
      </c>
      <c r="C17" s="21">
        <v>5</v>
      </c>
      <c r="D17" s="21">
        <v>10</v>
      </c>
    </row>
    <row r="18" spans="1:4" x14ac:dyDescent="0.3">
      <c r="A18" s="21" t="s">
        <v>51</v>
      </c>
      <c r="B18" s="21">
        <v>8</v>
      </c>
      <c r="C18" s="21">
        <v>4</v>
      </c>
      <c r="D18" s="21">
        <v>3</v>
      </c>
    </row>
    <row r="19" spans="1:4" x14ac:dyDescent="0.3">
      <c r="A19" s="21" t="s">
        <v>52</v>
      </c>
      <c r="B19" s="21">
        <v>4</v>
      </c>
      <c r="C19" s="21">
        <v>2</v>
      </c>
      <c r="D19" s="21">
        <v>5</v>
      </c>
    </row>
    <row r="20" spans="1:4" x14ac:dyDescent="0.3">
      <c r="A20" s="21" t="s">
        <v>53</v>
      </c>
      <c r="B20" s="21">
        <v>2</v>
      </c>
      <c r="C20" s="21">
        <v>7</v>
      </c>
      <c r="D20" s="21">
        <v>2</v>
      </c>
    </row>
    <row r="21" spans="1:4" x14ac:dyDescent="0.3">
      <c r="A21" s="21" t="s">
        <v>54</v>
      </c>
      <c r="B21" s="21">
        <v>2</v>
      </c>
      <c r="C21" s="21">
        <v>2</v>
      </c>
      <c r="D21" s="21">
        <v>7</v>
      </c>
    </row>
    <row r="22" spans="1:4" x14ac:dyDescent="0.3">
      <c r="A22" s="21" t="s">
        <v>55</v>
      </c>
      <c r="B22" s="21">
        <v>3</v>
      </c>
      <c r="C22" s="21">
        <v>3</v>
      </c>
      <c r="D22" s="21">
        <v>4</v>
      </c>
    </row>
    <row r="23" spans="1:4" x14ac:dyDescent="0.3">
      <c r="A23" s="21" t="s">
        <v>56</v>
      </c>
      <c r="B23" s="21">
        <v>3</v>
      </c>
      <c r="C23" s="21">
        <v>1</v>
      </c>
      <c r="D23" s="21">
        <v>6</v>
      </c>
    </row>
    <row r="24" spans="1:4" x14ac:dyDescent="0.3">
      <c r="A24" s="21" t="s">
        <v>57</v>
      </c>
      <c r="B24" s="21">
        <v>6</v>
      </c>
      <c r="C24" s="21">
        <v>0</v>
      </c>
      <c r="D24" s="21">
        <v>3</v>
      </c>
    </row>
    <row r="25" spans="1:4" x14ac:dyDescent="0.3">
      <c r="A25" s="21" t="s">
        <v>58</v>
      </c>
      <c r="B25" s="21">
        <v>4</v>
      </c>
      <c r="C25" s="21">
        <v>4</v>
      </c>
      <c r="D25" s="21">
        <v>2</v>
      </c>
    </row>
    <row r="26" spans="1:4" x14ac:dyDescent="0.3">
      <c r="A26" s="21" t="s">
        <v>59</v>
      </c>
      <c r="B26" s="21">
        <v>3</v>
      </c>
      <c r="C26" s="21">
        <v>3</v>
      </c>
      <c r="D26" s="21">
        <v>3</v>
      </c>
    </row>
    <row r="27" spans="1:4" x14ac:dyDescent="0.3">
      <c r="A27" s="21" t="s">
        <v>60</v>
      </c>
      <c r="B27" s="21">
        <v>2</v>
      </c>
      <c r="C27" s="21">
        <v>5</v>
      </c>
      <c r="D27" s="21">
        <v>4</v>
      </c>
    </row>
    <row r="28" spans="1:4" x14ac:dyDescent="0.3">
      <c r="A28" s="21" t="s">
        <v>61</v>
      </c>
      <c r="B28" s="21">
        <v>2</v>
      </c>
      <c r="C28" s="21">
        <v>4</v>
      </c>
      <c r="D28" s="21">
        <v>4</v>
      </c>
    </row>
    <row r="29" spans="1:4" x14ac:dyDescent="0.3">
      <c r="A29" s="21" t="s">
        <v>62</v>
      </c>
      <c r="B29" s="21">
        <v>2</v>
      </c>
      <c r="C29" s="21">
        <v>1</v>
      </c>
      <c r="D29" s="21">
        <v>1</v>
      </c>
    </row>
    <row r="31" spans="1:4" x14ac:dyDescent="0.3">
      <c r="A31" s="120"/>
      <c r="B31" s="120"/>
      <c r="C31" s="120"/>
      <c r="D31" s="120"/>
    </row>
    <row r="32" spans="1:4" x14ac:dyDescent="0.3">
      <c r="A32" s="120"/>
      <c r="B32" s="120"/>
      <c r="C32" s="120"/>
      <c r="D32" s="120"/>
    </row>
  </sheetData>
  <mergeCells count="1">
    <mergeCell ref="A31:D32"/>
  </mergeCells>
  <dataValidations count="2">
    <dataValidation allowBlank="1" showInputMessage="1" showErrorMessage="1" prompt="Enter the Country here" sqref="F5"/>
    <dataValidation allowBlank="1" showInputMessage="1" showErrorMessage="1" prompt="Enter type of medal" sqref="G5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B1" workbookViewId="0">
      <selection activeCell="D21" sqref="D21"/>
    </sheetView>
  </sheetViews>
  <sheetFormatPr defaultRowHeight="14.4" x14ac:dyDescent="0.3"/>
  <cols>
    <col min="1" max="1" width="17.44140625" bestFit="1" customWidth="1"/>
    <col min="2" max="2" width="14.44140625" customWidth="1"/>
    <col min="3" max="3" width="14.88671875" customWidth="1"/>
    <col min="4" max="4" width="12.5546875" customWidth="1"/>
  </cols>
  <sheetData>
    <row r="1" spans="1:5" x14ac:dyDescent="0.3">
      <c r="A1" s="35" t="s">
        <v>20</v>
      </c>
      <c r="B1" s="36" t="s">
        <v>32</v>
      </c>
      <c r="C1" s="36" t="s">
        <v>21</v>
      </c>
      <c r="D1" s="37" t="s">
        <v>22</v>
      </c>
      <c r="E1" s="36" t="s">
        <v>69</v>
      </c>
    </row>
    <row r="2" spans="1:5" x14ac:dyDescent="0.3">
      <c r="A2" s="33" t="s">
        <v>23</v>
      </c>
      <c r="B2" s="20">
        <v>170000</v>
      </c>
      <c r="C2" s="26">
        <v>0.06</v>
      </c>
      <c r="D2" s="34">
        <v>10200</v>
      </c>
    </row>
    <row r="3" spans="1:5" x14ac:dyDescent="0.3">
      <c r="A3" s="33" t="s">
        <v>24</v>
      </c>
      <c r="B3" s="20">
        <v>63000</v>
      </c>
      <c r="C3" s="26">
        <v>0.03</v>
      </c>
      <c r="D3" s="34">
        <v>1890</v>
      </c>
    </row>
    <row r="4" spans="1:5" x14ac:dyDescent="0.3">
      <c r="A4" s="33" t="s">
        <v>25</v>
      </c>
      <c r="B4" s="20">
        <v>123000</v>
      </c>
      <c r="C4" s="26">
        <v>0.05</v>
      </c>
      <c r="D4" s="34">
        <v>6150</v>
      </c>
    </row>
    <row r="5" spans="1:5" x14ac:dyDescent="0.3">
      <c r="A5" s="33" t="s">
        <v>26</v>
      </c>
      <c r="B5" s="20">
        <v>89000</v>
      </c>
      <c r="C5" s="26">
        <v>0.04</v>
      </c>
      <c r="D5" s="34">
        <v>3560</v>
      </c>
    </row>
    <row r="6" spans="1:5" x14ac:dyDescent="0.3">
      <c r="A6" s="33" t="s">
        <v>27</v>
      </c>
      <c r="B6" s="20">
        <v>78000</v>
      </c>
      <c r="C6" s="26">
        <v>0.04</v>
      </c>
      <c r="D6" s="34">
        <v>3120</v>
      </c>
    </row>
    <row r="7" spans="1:5" x14ac:dyDescent="0.3">
      <c r="A7" s="33" t="s">
        <v>28</v>
      </c>
      <c r="B7" s="20">
        <v>23000</v>
      </c>
      <c r="C7" s="26">
        <v>0</v>
      </c>
      <c r="D7" s="34">
        <v>0</v>
      </c>
    </row>
    <row r="8" spans="1:5" x14ac:dyDescent="0.3">
      <c r="A8" s="33" t="s">
        <v>29</v>
      </c>
      <c r="B8" s="20">
        <v>101000</v>
      </c>
      <c r="C8" s="26">
        <v>0.05</v>
      </c>
      <c r="D8" s="34">
        <v>5050</v>
      </c>
    </row>
    <row r="9" spans="1:5" x14ac:dyDescent="0.3">
      <c r="A9" s="33" t="s">
        <v>30</v>
      </c>
      <c r="B9" s="20">
        <v>140000</v>
      </c>
      <c r="C9" s="26">
        <v>0.05</v>
      </c>
      <c r="D9" s="34">
        <v>7000</v>
      </c>
    </row>
    <row r="10" spans="1:5" x14ac:dyDescent="0.3">
      <c r="A10" s="38" t="s">
        <v>31</v>
      </c>
      <c r="B10" s="39">
        <v>58000</v>
      </c>
      <c r="C10" s="40">
        <v>0.03</v>
      </c>
      <c r="D10" s="41">
        <v>1740</v>
      </c>
    </row>
    <row r="12" spans="1:5" x14ac:dyDescent="0.3">
      <c r="B12" s="120"/>
      <c r="C12" s="120"/>
      <c r="D12" s="120"/>
      <c r="E12" s="120"/>
    </row>
    <row r="13" spans="1:5" x14ac:dyDescent="0.3">
      <c r="B13" s="120"/>
      <c r="C13" s="120"/>
      <c r="D13" s="120"/>
      <c r="E13" s="120"/>
    </row>
    <row r="14" spans="1:5" x14ac:dyDescent="0.3">
      <c r="B14" s="120"/>
      <c r="C14" s="120"/>
      <c r="D14" s="120"/>
      <c r="E14" s="120"/>
    </row>
  </sheetData>
  <mergeCells count="1">
    <mergeCell ref="B12:E14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C23" sqref="C23"/>
    </sheetView>
  </sheetViews>
  <sheetFormatPr defaultRowHeight="14.4" x14ac:dyDescent="0.3"/>
  <cols>
    <col min="1" max="1" width="17.44140625" bestFit="1" customWidth="1"/>
    <col min="2" max="2" width="14.21875" customWidth="1"/>
  </cols>
  <sheetData>
    <row r="1" spans="1:2" x14ac:dyDescent="0.3">
      <c r="A1" s="19" t="s">
        <v>20</v>
      </c>
      <c r="B1" s="19" t="s">
        <v>32</v>
      </c>
    </row>
    <row r="2" spans="1:2" x14ac:dyDescent="0.3">
      <c r="A2" s="21" t="s">
        <v>23</v>
      </c>
      <c r="B2" s="20">
        <v>170000</v>
      </c>
    </row>
    <row r="3" spans="1:2" x14ac:dyDescent="0.3">
      <c r="A3" s="21" t="s">
        <v>24</v>
      </c>
      <c r="B3" s="20">
        <v>63000</v>
      </c>
    </row>
    <row r="4" spans="1:2" x14ac:dyDescent="0.3">
      <c r="A4" s="21" t="s">
        <v>25</v>
      </c>
      <c r="B4" s="20">
        <v>123000</v>
      </c>
    </row>
    <row r="5" spans="1:2" x14ac:dyDescent="0.3">
      <c r="A5" s="21" t="s">
        <v>26</v>
      </c>
      <c r="B5" s="20">
        <v>89000</v>
      </c>
    </row>
    <row r="6" spans="1:2" x14ac:dyDescent="0.3">
      <c r="A6" s="21" t="s">
        <v>27</v>
      </c>
      <c r="B6" s="20">
        <v>78000</v>
      </c>
    </row>
    <row r="7" spans="1:2" x14ac:dyDescent="0.3">
      <c r="A7" s="21" t="s">
        <v>28</v>
      </c>
      <c r="B7" s="20">
        <v>23000</v>
      </c>
    </row>
    <row r="8" spans="1:2" x14ac:dyDescent="0.3">
      <c r="A8" s="21" t="s">
        <v>29</v>
      </c>
      <c r="B8" s="20">
        <v>101000</v>
      </c>
    </row>
    <row r="9" spans="1:2" x14ac:dyDescent="0.3">
      <c r="A9" s="21" t="s">
        <v>30</v>
      </c>
      <c r="B9" s="20">
        <v>140000</v>
      </c>
    </row>
    <row r="10" spans="1:2" x14ac:dyDescent="0.3">
      <c r="A10" s="21" t="s">
        <v>31</v>
      </c>
      <c r="B10" s="20">
        <v>58000</v>
      </c>
    </row>
    <row r="12" spans="1:2" x14ac:dyDescent="0.3">
      <c r="A12" s="120"/>
      <c r="B12" s="120"/>
    </row>
    <row r="13" spans="1:2" x14ac:dyDescent="0.3">
      <c r="A13" s="120"/>
      <c r="B13" s="120"/>
    </row>
    <row r="14" spans="1:2" x14ac:dyDescent="0.3">
      <c r="A14" s="120"/>
      <c r="B14" s="120"/>
    </row>
  </sheetData>
  <mergeCells count="1">
    <mergeCell ref="A12:B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70" zoomScaleNormal="70" workbookViewId="0">
      <selection activeCell="A30" sqref="A30:D32"/>
    </sheetView>
  </sheetViews>
  <sheetFormatPr defaultRowHeight="14.4" x14ac:dyDescent="0.3"/>
  <sheetData>
    <row r="1" spans="1:7" x14ac:dyDescent="0.3">
      <c r="A1" t="s">
        <v>63</v>
      </c>
    </row>
    <row r="3" spans="1:7" x14ac:dyDescent="0.3">
      <c r="A3" s="22" t="s">
        <v>35</v>
      </c>
      <c r="B3" s="27"/>
      <c r="C3" s="27"/>
      <c r="D3" s="28"/>
      <c r="F3" s="29" t="s">
        <v>66</v>
      </c>
      <c r="G3" s="29" t="s">
        <v>70</v>
      </c>
    </row>
    <row r="4" spans="1:7" x14ac:dyDescent="0.3">
      <c r="A4" s="21"/>
      <c r="B4" s="21" t="s">
        <v>36</v>
      </c>
      <c r="C4" s="21" t="s">
        <v>37</v>
      </c>
      <c r="D4" s="21" t="s">
        <v>38</v>
      </c>
      <c r="F4" s="19" t="s">
        <v>35</v>
      </c>
      <c r="G4" s="19" t="s">
        <v>64</v>
      </c>
    </row>
    <row r="5" spans="1:7" x14ac:dyDescent="0.3">
      <c r="A5" s="21" t="s">
        <v>39</v>
      </c>
      <c r="B5" s="21">
        <v>39</v>
      </c>
      <c r="C5" s="21">
        <v>25</v>
      </c>
      <c r="D5" s="21">
        <v>24</v>
      </c>
      <c r="F5" s="31" t="s">
        <v>53</v>
      </c>
      <c r="G5" s="31" t="s">
        <v>37</v>
      </c>
    </row>
    <row r="6" spans="1:7" x14ac:dyDescent="0.3">
      <c r="A6" s="21" t="s">
        <v>40</v>
      </c>
      <c r="B6" s="21">
        <v>37</v>
      </c>
      <c r="C6" s="21">
        <v>24</v>
      </c>
      <c r="D6" s="21">
        <v>17</v>
      </c>
      <c r="F6" s="29" t="s">
        <v>68</v>
      </c>
    </row>
    <row r="7" spans="1:7" x14ac:dyDescent="0.3">
      <c r="A7" s="21" t="s">
        <v>41</v>
      </c>
      <c r="B7" s="21">
        <v>12</v>
      </c>
      <c r="C7" s="21">
        <v>21</v>
      </c>
      <c r="D7" s="21">
        <v>22</v>
      </c>
      <c r="F7" s="19" t="s">
        <v>65</v>
      </c>
    </row>
    <row r="8" spans="1:7" x14ac:dyDescent="0.3">
      <c r="A8" s="21" t="s">
        <v>42</v>
      </c>
      <c r="B8" s="21">
        <v>25</v>
      </c>
      <c r="C8" s="21">
        <v>15</v>
      </c>
      <c r="D8" s="21">
        <v>14</v>
      </c>
      <c r="F8" s="21">
        <f>VLOOKUP(F5,A4:D28,(MATCH(G5,A4:D4,0)),FALSE)</f>
        <v>7</v>
      </c>
    </row>
    <row r="9" spans="1:7" x14ac:dyDescent="0.3">
      <c r="A9" s="21" t="s">
        <v>43</v>
      </c>
      <c r="B9" s="21">
        <v>10</v>
      </c>
      <c r="C9" s="21">
        <v>16</v>
      </c>
      <c r="D9" s="21">
        <v>14</v>
      </c>
    </row>
    <row r="10" spans="1:7" x14ac:dyDescent="0.3">
      <c r="A10" s="21" t="s">
        <v>44</v>
      </c>
      <c r="B10" s="21">
        <v>5</v>
      </c>
      <c r="C10" s="21">
        <v>14</v>
      </c>
      <c r="D10" s="21">
        <v>16</v>
      </c>
    </row>
    <row r="11" spans="1:7" x14ac:dyDescent="0.3">
      <c r="A11" s="21" t="s">
        <v>45</v>
      </c>
      <c r="B11" s="21">
        <v>7</v>
      </c>
      <c r="C11" s="21">
        <v>13</v>
      </c>
      <c r="D11" s="21">
        <v>17</v>
      </c>
    </row>
    <row r="12" spans="1:7" x14ac:dyDescent="0.3">
      <c r="A12" s="21" t="s">
        <v>46</v>
      </c>
      <c r="B12" s="21">
        <v>8</v>
      </c>
      <c r="C12" s="21">
        <v>9</v>
      </c>
      <c r="D12" s="21">
        <v>12</v>
      </c>
    </row>
    <row r="13" spans="1:7" x14ac:dyDescent="0.3">
      <c r="A13" s="21" t="s">
        <v>47</v>
      </c>
      <c r="B13" s="21">
        <v>12</v>
      </c>
      <c r="C13" s="21">
        <v>7</v>
      </c>
      <c r="D13" s="21">
        <v>6</v>
      </c>
    </row>
    <row r="14" spans="1:7" x14ac:dyDescent="0.3">
      <c r="A14" s="21" t="s">
        <v>48</v>
      </c>
      <c r="B14" s="21">
        <v>7</v>
      </c>
      <c r="C14" s="21">
        <v>6</v>
      </c>
      <c r="D14" s="21">
        <v>6</v>
      </c>
    </row>
    <row r="15" spans="1:7" x14ac:dyDescent="0.3">
      <c r="A15" s="21" t="s">
        <v>49</v>
      </c>
      <c r="B15" s="21">
        <v>5</v>
      </c>
      <c r="C15" s="21">
        <v>5</v>
      </c>
      <c r="D15" s="21">
        <v>7</v>
      </c>
    </row>
    <row r="16" spans="1:7" x14ac:dyDescent="0.3">
      <c r="A16" s="21" t="s">
        <v>50</v>
      </c>
      <c r="B16" s="21">
        <v>1</v>
      </c>
      <c r="C16" s="21">
        <v>5</v>
      </c>
      <c r="D16" s="21">
        <v>10</v>
      </c>
    </row>
    <row r="17" spans="1:4" x14ac:dyDescent="0.3">
      <c r="A17" s="21" t="s">
        <v>51</v>
      </c>
      <c r="B17" s="21">
        <v>8</v>
      </c>
      <c r="C17" s="21">
        <v>4</v>
      </c>
      <c r="D17" s="21">
        <v>3</v>
      </c>
    </row>
    <row r="18" spans="1:4" x14ac:dyDescent="0.3">
      <c r="A18" s="21" t="s">
        <v>52</v>
      </c>
      <c r="B18" s="21">
        <v>4</v>
      </c>
      <c r="C18" s="21">
        <v>2</v>
      </c>
      <c r="D18" s="21">
        <v>5</v>
      </c>
    </row>
    <row r="19" spans="1:4" x14ac:dyDescent="0.3">
      <c r="A19" s="21" t="s">
        <v>53</v>
      </c>
      <c r="B19" s="21">
        <v>2</v>
      </c>
      <c r="C19" s="21">
        <v>7</v>
      </c>
      <c r="D19" s="21">
        <v>2</v>
      </c>
    </row>
    <row r="20" spans="1:4" x14ac:dyDescent="0.3">
      <c r="A20" s="21" t="s">
        <v>54</v>
      </c>
      <c r="B20" s="21">
        <v>2</v>
      </c>
      <c r="C20" s="21">
        <v>2</v>
      </c>
      <c r="D20" s="21">
        <v>7</v>
      </c>
    </row>
    <row r="21" spans="1:4" x14ac:dyDescent="0.3">
      <c r="A21" s="21" t="s">
        <v>55</v>
      </c>
      <c r="B21" s="21">
        <v>3</v>
      </c>
      <c r="C21" s="21">
        <v>3</v>
      </c>
      <c r="D21" s="21">
        <v>4</v>
      </c>
    </row>
    <row r="22" spans="1:4" x14ac:dyDescent="0.3">
      <c r="A22" s="21" t="s">
        <v>56</v>
      </c>
      <c r="B22" s="21">
        <v>3</v>
      </c>
      <c r="C22" s="21">
        <v>1</v>
      </c>
      <c r="D22" s="21">
        <v>6</v>
      </c>
    </row>
    <row r="23" spans="1:4" x14ac:dyDescent="0.3">
      <c r="A23" s="21" t="s">
        <v>57</v>
      </c>
      <c r="B23" s="21">
        <v>6</v>
      </c>
      <c r="C23" s="21">
        <v>0</v>
      </c>
      <c r="D23" s="21">
        <v>3</v>
      </c>
    </row>
    <row r="24" spans="1:4" x14ac:dyDescent="0.3">
      <c r="A24" s="21" t="s">
        <v>58</v>
      </c>
      <c r="B24" s="21">
        <v>4</v>
      </c>
      <c r="C24" s="21">
        <v>4</v>
      </c>
      <c r="D24" s="21">
        <v>2</v>
      </c>
    </row>
    <row r="25" spans="1:4" x14ac:dyDescent="0.3">
      <c r="A25" s="21" t="s">
        <v>59</v>
      </c>
      <c r="B25" s="21">
        <v>3</v>
      </c>
      <c r="C25" s="21">
        <v>3</v>
      </c>
      <c r="D25" s="21">
        <v>3</v>
      </c>
    </row>
    <row r="26" spans="1:4" x14ac:dyDescent="0.3">
      <c r="A26" s="21" t="s">
        <v>60</v>
      </c>
      <c r="B26" s="21">
        <v>2</v>
      </c>
      <c r="C26" s="21">
        <v>5</v>
      </c>
      <c r="D26" s="21">
        <v>4</v>
      </c>
    </row>
    <row r="27" spans="1:4" x14ac:dyDescent="0.3">
      <c r="A27" s="21" t="s">
        <v>61</v>
      </c>
      <c r="B27" s="21">
        <v>2</v>
      </c>
      <c r="C27" s="21">
        <v>4</v>
      </c>
      <c r="D27" s="21">
        <v>4</v>
      </c>
    </row>
    <row r="28" spans="1:4" x14ac:dyDescent="0.3">
      <c r="A28" s="21" t="s">
        <v>62</v>
      </c>
      <c r="B28" s="21">
        <v>2</v>
      </c>
      <c r="C28" s="21">
        <v>1</v>
      </c>
      <c r="D28" s="21">
        <v>1</v>
      </c>
    </row>
    <row r="30" spans="1:4" x14ac:dyDescent="0.3">
      <c r="A30" s="120"/>
      <c r="B30" s="120"/>
      <c r="C30" s="120"/>
      <c r="D30" s="120"/>
    </row>
    <row r="31" spans="1:4" x14ac:dyDescent="0.3">
      <c r="A31" s="120"/>
      <c r="B31" s="120"/>
      <c r="C31" s="120"/>
      <c r="D31" s="120"/>
    </row>
    <row r="32" spans="1:4" x14ac:dyDescent="0.3">
      <c r="A32" s="120"/>
      <c r="B32" s="120"/>
      <c r="C32" s="120"/>
      <c r="D32" s="120"/>
    </row>
  </sheetData>
  <mergeCells count="1">
    <mergeCell ref="A30:D32"/>
  </mergeCells>
  <dataValidations count="2">
    <dataValidation allowBlank="1" showInputMessage="1" showErrorMessage="1" prompt="Enter type of medal" sqref="G5"/>
    <dataValidation allowBlank="1" showInputMessage="1" showErrorMessage="1" prompt="Enter the Country here" sqref="F5"/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zoomScale="90" zoomScaleNormal="90" workbookViewId="0">
      <selection activeCell="E14" sqref="E14"/>
    </sheetView>
  </sheetViews>
  <sheetFormatPr defaultRowHeight="14.4" x14ac:dyDescent="0.3"/>
  <cols>
    <col min="1" max="1" width="17.33203125" bestFit="1" customWidth="1"/>
    <col min="2" max="2" width="26.77734375" style="43" bestFit="1" customWidth="1"/>
    <col min="4" max="4" width="15.33203125" customWidth="1"/>
    <col min="5" max="5" width="14.88671875" customWidth="1"/>
  </cols>
  <sheetData>
    <row r="2" spans="1:5" x14ac:dyDescent="0.3">
      <c r="A2" s="19" t="s">
        <v>71</v>
      </c>
      <c r="B2" s="44" t="s">
        <v>125</v>
      </c>
      <c r="D2" s="29" t="s">
        <v>66</v>
      </c>
      <c r="E2" s="29" t="s">
        <v>68</v>
      </c>
    </row>
    <row r="3" spans="1:5" x14ac:dyDescent="0.3">
      <c r="A3" s="21" t="s">
        <v>72</v>
      </c>
      <c r="B3" s="45">
        <v>308745538</v>
      </c>
      <c r="D3" s="19" t="s">
        <v>71</v>
      </c>
      <c r="E3" s="19" t="s">
        <v>126</v>
      </c>
    </row>
    <row r="4" spans="1:5" x14ac:dyDescent="0.3">
      <c r="A4" s="21" t="s">
        <v>73</v>
      </c>
      <c r="B4" s="45">
        <v>4779736</v>
      </c>
      <c r="D4" s="21" t="s">
        <v>127</v>
      </c>
      <c r="E4" s="45" t="str">
        <f>IF(ISNA(VLOOKUP(D4,A2:B55,2,FALSE)),"",VLOOKUP(D4,A2:B55,2,FALSE))</f>
        <v/>
      </c>
    </row>
    <row r="5" spans="1:5" x14ac:dyDescent="0.3">
      <c r="A5" s="21" t="s">
        <v>74</v>
      </c>
      <c r="B5" s="45">
        <v>710231</v>
      </c>
    </row>
    <row r="6" spans="1:5" x14ac:dyDescent="0.3">
      <c r="A6" s="21" t="s">
        <v>75</v>
      </c>
      <c r="B6" s="45">
        <v>6392017</v>
      </c>
      <c r="D6" s="120"/>
      <c r="E6" s="120"/>
    </row>
    <row r="7" spans="1:5" x14ac:dyDescent="0.3">
      <c r="A7" s="21" t="s">
        <v>76</v>
      </c>
      <c r="B7" s="45">
        <v>2915918</v>
      </c>
      <c r="D7" s="120"/>
      <c r="E7" s="120"/>
    </row>
    <row r="8" spans="1:5" x14ac:dyDescent="0.3">
      <c r="A8" s="21" t="s">
        <v>77</v>
      </c>
      <c r="B8" s="45">
        <v>37253956</v>
      </c>
      <c r="D8" s="120"/>
      <c r="E8" s="120"/>
    </row>
    <row r="9" spans="1:5" x14ac:dyDescent="0.3">
      <c r="A9" s="21" t="s">
        <v>78</v>
      </c>
      <c r="B9" s="45">
        <v>5029196</v>
      </c>
    </row>
    <row r="10" spans="1:5" x14ac:dyDescent="0.3">
      <c r="A10" s="21" t="s">
        <v>79</v>
      </c>
      <c r="B10" s="45">
        <v>3574097</v>
      </c>
    </row>
    <row r="11" spans="1:5" x14ac:dyDescent="0.3">
      <c r="A11" s="21" t="s">
        <v>80</v>
      </c>
      <c r="B11" s="45">
        <v>897934</v>
      </c>
    </row>
    <row r="12" spans="1:5" x14ac:dyDescent="0.3">
      <c r="A12" s="21" t="s">
        <v>81</v>
      </c>
      <c r="B12" s="45">
        <v>601723</v>
      </c>
    </row>
    <row r="13" spans="1:5" x14ac:dyDescent="0.3">
      <c r="A13" s="21" t="s">
        <v>82</v>
      </c>
      <c r="B13" s="45">
        <v>18801310</v>
      </c>
    </row>
    <row r="14" spans="1:5" x14ac:dyDescent="0.3">
      <c r="A14" s="21" t="s">
        <v>83</v>
      </c>
      <c r="B14" s="45">
        <v>9687653</v>
      </c>
    </row>
    <row r="15" spans="1:5" x14ac:dyDescent="0.3">
      <c r="A15" s="21" t="s">
        <v>84</v>
      </c>
      <c r="B15" s="45">
        <v>1360301</v>
      </c>
    </row>
    <row r="16" spans="1:5" x14ac:dyDescent="0.3">
      <c r="A16" s="21" t="s">
        <v>85</v>
      </c>
      <c r="B16" s="45">
        <v>1567582</v>
      </c>
    </row>
    <row r="17" spans="1:2" x14ac:dyDescent="0.3">
      <c r="A17" s="21" t="s">
        <v>86</v>
      </c>
      <c r="B17" s="45">
        <v>12830632</v>
      </c>
    </row>
    <row r="18" spans="1:2" x14ac:dyDescent="0.3">
      <c r="A18" s="21" t="s">
        <v>87</v>
      </c>
      <c r="B18" s="45">
        <v>6483802</v>
      </c>
    </row>
    <row r="19" spans="1:2" x14ac:dyDescent="0.3">
      <c r="A19" s="21" t="s">
        <v>88</v>
      </c>
      <c r="B19" s="45">
        <v>3046355</v>
      </c>
    </row>
    <row r="20" spans="1:2" x14ac:dyDescent="0.3">
      <c r="A20" s="21" t="s">
        <v>89</v>
      </c>
      <c r="B20" s="45">
        <v>2853118</v>
      </c>
    </row>
    <row r="21" spans="1:2" x14ac:dyDescent="0.3">
      <c r="A21" s="21" t="s">
        <v>90</v>
      </c>
      <c r="B21" s="45">
        <v>4339367</v>
      </c>
    </row>
    <row r="22" spans="1:2" x14ac:dyDescent="0.3">
      <c r="A22" s="21" t="s">
        <v>91</v>
      </c>
      <c r="B22" s="45">
        <v>4533372</v>
      </c>
    </row>
    <row r="23" spans="1:2" x14ac:dyDescent="0.3">
      <c r="A23" s="21" t="s">
        <v>92</v>
      </c>
      <c r="B23" s="45">
        <v>1328361</v>
      </c>
    </row>
    <row r="24" spans="1:2" x14ac:dyDescent="0.3">
      <c r="A24" s="21" t="s">
        <v>93</v>
      </c>
      <c r="B24" s="45">
        <v>5773552</v>
      </c>
    </row>
    <row r="25" spans="1:2" x14ac:dyDescent="0.3">
      <c r="A25" s="21" t="s">
        <v>94</v>
      </c>
      <c r="B25" s="45">
        <v>6547629</v>
      </c>
    </row>
    <row r="26" spans="1:2" x14ac:dyDescent="0.3">
      <c r="A26" s="21" t="s">
        <v>95</v>
      </c>
      <c r="B26" s="45">
        <v>9883640</v>
      </c>
    </row>
    <row r="27" spans="1:2" x14ac:dyDescent="0.3">
      <c r="A27" s="21" t="s">
        <v>96</v>
      </c>
      <c r="B27" s="45">
        <v>5303925</v>
      </c>
    </row>
    <row r="28" spans="1:2" x14ac:dyDescent="0.3">
      <c r="A28" s="21" t="s">
        <v>97</v>
      </c>
      <c r="B28" s="45">
        <v>2967297</v>
      </c>
    </row>
    <row r="29" spans="1:2" x14ac:dyDescent="0.3">
      <c r="A29" s="21" t="s">
        <v>98</v>
      </c>
      <c r="B29" s="45">
        <v>5988927</v>
      </c>
    </row>
    <row r="30" spans="1:2" x14ac:dyDescent="0.3">
      <c r="A30" s="21" t="s">
        <v>99</v>
      </c>
      <c r="B30" s="45">
        <v>989415</v>
      </c>
    </row>
    <row r="31" spans="1:2" x14ac:dyDescent="0.3">
      <c r="A31" s="21" t="s">
        <v>100</v>
      </c>
      <c r="B31" s="45">
        <v>1826341</v>
      </c>
    </row>
    <row r="32" spans="1:2" x14ac:dyDescent="0.3">
      <c r="A32" s="21" t="s">
        <v>101</v>
      </c>
      <c r="B32" s="45">
        <v>2700551</v>
      </c>
    </row>
    <row r="33" spans="1:2" x14ac:dyDescent="0.3">
      <c r="A33" s="21" t="s">
        <v>102</v>
      </c>
      <c r="B33" s="45">
        <v>1316470</v>
      </c>
    </row>
    <row r="34" spans="1:2" x14ac:dyDescent="0.3">
      <c r="A34" s="21" t="s">
        <v>103</v>
      </c>
      <c r="B34" s="45">
        <v>8791894</v>
      </c>
    </row>
    <row r="35" spans="1:2" x14ac:dyDescent="0.3">
      <c r="A35" s="21" t="s">
        <v>104</v>
      </c>
      <c r="B35" s="45">
        <v>2059179</v>
      </c>
    </row>
    <row r="36" spans="1:2" x14ac:dyDescent="0.3">
      <c r="A36" s="21" t="s">
        <v>105</v>
      </c>
      <c r="B36" s="45">
        <v>19378102</v>
      </c>
    </row>
    <row r="37" spans="1:2" x14ac:dyDescent="0.3">
      <c r="A37" s="21" t="s">
        <v>106</v>
      </c>
      <c r="B37" s="45">
        <v>9535483</v>
      </c>
    </row>
    <row r="38" spans="1:2" x14ac:dyDescent="0.3">
      <c r="A38" s="21" t="s">
        <v>107</v>
      </c>
      <c r="B38" s="45">
        <v>672591</v>
      </c>
    </row>
    <row r="39" spans="1:2" x14ac:dyDescent="0.3">
      <c r="A39" s="21" t="s">
        <v>108</v>
      </c>
      <c r="B39" s="45">
        <v>11536504</v>
      </c>
    </row>
    <row r="40" spans="1:2" x14ac:dyDescent="0.3">
      <c r="A40" s="21" t="s">
        <v>109</v>
      </c>
      <c r="B40" s="45">
        <v>3751351</v>
      </c>
    </row>
    <row r="41" spans="1:2" x14ac:dyDescent="0.3">
      <c r="A41" s="21" t="s">
        <v>110</v>
      </c>
      <c r="B41" s="45">
        <v>3831074</v>
      </c>
    </row>
    <row r="42" spans="1:2" x14ac:dyDescent="0.3">
      <c r="A42" s="21" t="s">
        <v>111</v>
      </c>
      <c r="B42" s="45">
        <v>12702379</v>
      </c>
    </row>
    <row r="43" spans="1:2" x14ac:dyDescent="0.3">
      <c r="A43" s="21" t="s">
        <v>112</v>
      </c>
      <c r="B43" s="45">
        <v>1052567</v>
      </c>
    </row>
    <row r="44" spans="1:2" x14ac:dyDescent="0.3">
      <c r="A44" s="21" t="s">
        <v>113</v>
      </c>
      <c r="B44" s="45">
        <v>4625364</v>
      </c>
    </row>
    <row r="45" spans="1:2" x14ac:dyDescent="0.3">
      <c r="A45" s="21" t="s">
        <v>114</v>
      </c>
      <c r="B45" s="45">
        <v>814180</v>
      </c>
    </row>
    <row r="46" spans="1:2" x14ac:dyDescent="0.3">
      <c r="A46" s="21" t="s">
        <v>115</v>
      </c>
      <c r="B46" s="45">
        <v>6346105</v>
      </c>
    </row>
    <row r="47" spans="1:2" x14ac:dyDescent="0.3">
      <c r="A47" s="21" t="s">
        <v>116</v>
      </c>
      <c r="B47" s="45">
        <v>25145561</v>
      </c>
    </row>
    <row r="48" spans="1:2" x14ac:dyDescent="0.3">
      <c r="A48" s="21" t="s">
        <v>117</v>
      </c>
      <c r="B48" s="45">
        <v>2763885</v>
      </c>
    </row>
    <row r="49" spans="1:2" x14ac:dyDescent="0.3">
      <c r="A49" s="21" t="s">
        <v>118</v>
      </c>
      <c r="B49" s="45">
        <v>625741</v>
      </c>
    </row>
    <row r="50" spans="1:2" x14ac:dyDescent="0.3">
      <c r="A50" s="21" t="s">
        <v>119</v>
      </c>
      <c r="B50" s="45">
        <v>8001024</v>
      </c>
    </row>
    <row r="51" spans="1:2" x14ac:dyDescent="0.3">
      <c r="A51" s="21" t="s">
        <v>120</v>
      </c>
      <c r="B51" s="45">
        <v>6724540</v>
      </c>
    </row>
    <row r="52" spans="1:2" x14ac:dyDescent="0.3">
      <c r="A52" s="21" t="s">
        <v>121</v>
      </c>
      <c r="B52" s="45">
        <v>1852994</v>
      </c>
    </row>
    <row r="53" spans="1:2" x14ac:dyDescent="0.3">
      <c r="A53" s="21" t="s">
        <v>122</v>
      </c>
      <c r="B53" s="45">
        <v>5686986</v>
      </c>
    </row>
    <row r="54" spans="1:2" x14ac:dyDescent="0.3">
      <c r="A54" s="21" t="s">
        <v>123</v>
      </c>
      <c r="B54" s="45">
        <v>563626</v>
      </c>
    </row>
    <row r="55" spans="1:2" x14ac:dyDescent="0.3">
      <c r="A55" s="21" t="s">
        <v>124</v>
      </c>
      <c r="B55" s="45">
        <v>3725789</v>
      </c>
    </row>
  </sheetData>
  <mergeCells count="1">
    <mergeCell ref="D6:E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zoomScale="90" zoomScaleNormal="90" workbookViewId="0">
      <selection activeCell="D6" sqref="D6:E7"/>
    </sheetView>
  </sheetViews>
  <sheetFormatPr defaultRowHeight="14.4" x14ac:dyDescent="0.3"/>
  <cols>
    <col min="1" max="1" width="17.33203125" bestFit="1" customWidth="1"/>
    <col min="2" max="2" width="26.77734375" style="43" bestFit="1" customWidth="1"/>
    <col min="4" max="4" width="15.33203125" customWidth="1"/>
    <col min="5" max="5" width="14.88671875" customWidth="1"/>
  </cols>
  <sheetData>
    <row r="2" spans="1:5" x14ac:dyDescent="0.3">
      <c r="A2" s="19" t="s">
        <v>71</v>
      </c>
      <c r="B2" s="44" t="s">
        <v>125</v>
      </c>
      <c r="D2" s="29" t="s">
        <v>66</v>
      </c>
      <c r="E2" s="29" t="s">
        <v>68</v>
      </c>
    </row>
    <row r="3" spans="1:5" x14ac:dyDescent="0.3">
      <c r="A3" s="21" t="s">
        <v>72</v>
      </c>
      <c r="B3" s="45">
        <v>308745538</v>
      </c>
      <c r="D3" s="19" t="s">
        <v>71</v>
      </c>
      <c r="E3" s="19" t="s">
        <v>126</v>
      </c>
    </row>
    <row r="4" spans="1:5" x14ac:dyDescent="0.3">
      <c r="A4" s="21" t="s">
        <v>73</v>
      </c>
      <c r="B4" s="45">
        <v>4779736</v>
      </c>
      <c r="D4" s="21" t="s">
        <v>54</v>
      </c>
      <c r="E4" s="45" t="str">
        <f>IFERROR(VLOOKUP(D4,A3:B55,2,FALSE),"Not Found")</f>
        <v>Not Found</v>
      </c>
    </row>
    <row r="5" spans="1:5" x14ac:dyDescent="0.3">
      <c r="A5" s="21" t="s">
        <v>74</v>
      </c>
      <c r="B5" s="45">
        <v>710231</v>
      </c>
    </row>
    <row r="6" spans="1:5" x14ac:dyDescent="0.3">
      <c r="A6" s="21" t="s">
        <v>75</v>
      </c>
      <c r="B6" s="45">
        <v>6392017</v>
      </c>
      <c r="D6" s="120"/>
      <c r="E6" s="120"/>
    </row>
    <row r="7" spans="1:5" x14ac:dyDescent="0.3">
      <c r="A7" s="21" t="s">
        <v>76</v>
      </c>
      <c r="B7" s="45">
        <v>2915918</v>
      </c>
      <c r="D7" s="120"/>
      <c r="E7" s="120"/>
    </row>
    <row r="8" spans="1:5" x14ac:dyDescent="0.3">
      <c r="A8" s="21" t="s">
        <v>77</v>
      </c>
      <c r="B8" s="45">
        <v>37253956</v>
      </c>
    </row>
    <row r="9" spans="1:5" x14ac:dyDescent="0.3">
      <c r="A9" s="21" t="s">
        <v>78</v>
      </c>
      <c r="B9" s="45">
        <v>5029196</v>
      </c>
    </row>
    <row r="10" spans="1:5" x14ac:dyDescent="0.3">
      <c r="A10" s="21" t="s">
        <v>79</v>
      </c>
      <c r="B10" s="45">
        <v>3574097</v>
      </c>
    </row>
    <row r="11" spans="1:5" x14ac:dyDescent="0.3">
      <c r="A11" s="21" t="s">
        <v>80</v>
      </c>
      <c r="B11" s="45">
        <v>897934</v>
      </c>
    </row>
    <row r="12" spans="1:5" x14ac:dyDescent="0.3">
      <c r="A12" s="21" t="s">
        <v>81</v>
      </c>
      <c r="B12" s="45">
        <v>601723</v>
      </c>
    </row>
    <row r="13" spans="1:5" x14ac:dyDescent="0.3">
      <c r="A13" s="21" t="s">
        <v>82</v>
      </c>
      <c r="B13" s="45">
        <v>18801310</v>
      </c>
    </row>
    <row r="14" spans="1:5" x14ac:dyDescent="0.3">
      <c r="A14" s="21" t="s">
        <v>83</v>
      </c>
      <c r="B14" s="45">
        <v>9687653</v>
      </c>
    </row>
    <row r="15" spans="1:5" x14ac:dyDescent="0.3">
      <c r="A15" s="21" t="s">
        <v>84</v>
      </c>
      <c r="B15" s="45">
        <v>1360301</v>
      </c>
    </row>
    <row r="16" spans="1:5" x14ac:dyDescent="0.3">
      <c r="A16" s="21" t="s">
        <v>85</v>
      </c>
      <c r="B16" s="45">
        <v>1567582</v>
      </c>
    </row>
    <row r="17" spans="1:2" x14ac:dyDescent="0.3">
      <c r="A17" s="21" t="s">
        <v>86</v>
      </c>
      <c r="B17" s="45">
        <v>12830632</v>
      </c>
    </row>
    <row r="18" spans="1:2" x14ac:dyDescent="0.3">
      <c r="A18" s="21" t="s">
        <v>87</v>
      </c>
      <c r="B18" s="45">
        <v>6483802</v>
      </c>
    </row>
    <row r="19" spans="1:2" x14ac:dyDescent="0.3">
      <c r="A19" s="21" t="s">
        <v>88</v>
      </c>
      <c r="B19" s="45">
        <v>3046355</v>
      </c>
    </row>
    <row r="20" spans="1:2" x14ac:dyDescent="0.3">
      <c r="A20" s="21" t="s">
        <v>89</v>
      </c>
      <c r="B20" s="45">
        <v>2853118</v>
      </c>
    </row>
    <row r="21" spans="1:2" x14ac:dyDescent="0.3">
      <c r="A21" s="21" t="s">
        <v>90</v>
      </c>
      <c r="B21" s="45">
        <v>4339367</v>
      </c>
    </row>
    <row r="22" spans="1:2" x14ac:dyDescent="0.3">
      <c r="A22" s="21" t="s">
        <v>91</v>
      </c>
      <c r="B22" s="45">
        <v>4533372</v>
      </c>
    </row>
    <row r="23" spans="1:2" x14ac:dyDescent="0.3">
      <c r="A23" s="21" t="s">
        <v>92</v>
      </c>
      <c r="B23" s="45">
        <v>1328361</v>
      </c>
    </row>
    <row r="24" spans="1:2" x14ac:dyDescent="0.3">
      <c r="A24" s="21" t="s">
        <v>93</v>
      </c>
      <c r="B24" s="45">
        <v>5773552</v>
      </c>
    </row>
    <row r="25" spans="1:2" x14ac:dyDescent="0.3">
      <c r="A25" s="21" t="s">
        <v>94</v>
      </c>
      <c r="B25" s="45">
        <v>6547629</v>
      </c>
    </row>
    <row r="26" spans="1:2" x14ac:dyDescent="0.3">
      <c r="A26" s="21" t="s">
        <v>95</v>
      </c>
      <c r="B26" s="45">
        <v>9883640</v>
      </c>
    </row>
    <row r="27" spans="1:2" x14ac:dyDescent="0.3">
      <c r="A27" s="21" t="s">
        <v>96</v>
      </c>
      <c r="B27" s="45">
        <v>5303925</v>
      </c>
    </row>
    <row r="28" spans="1:2" x14ac:dyDescent="0.3">
      <c r="A28" s="21" t="s">
        <v>97</v>
      </c>
      <c r="B28" s="45">
        <v>2967297</v>
      </c>
    </row>
    <row r="29" spans="1:2" x14ac:dyDescent="0.3">
      <c r="A29" s="21" t="s">
        <v>98</v>
      </c>
      <c r="B29" s="45">
        <v>5988927</v>
      </c>
    </row>
    <row r="30" spans="1:2" x14ac:dyDescent="0.3">
      <c r="A30" s="21" t="s">
        <v>99</v>
      </c>
      <c r="B30" s="45">
        <v>989415</v>
      </c>
    </row>
    <row r="31" spans="1:2" x14ac:dyDescent="0.3">
      <c r="A31" s="21" t="s">
        <v>100</v>
      </c>
      <c r="B31" s="45">
        <v>1826341</v>
      </c>
    </row>
    <row r="32" spans="1:2" x14ac:dyDescent="0.3">
      <c r="A32" s="21" t="s">
        <v>101</v>
      </c>
      <c r="B32" s="45">
        <v>2700551</v>
      </c>
    </row>
    <row r="33" spans="1:2" x14ac:dyDescent="0.3">
      <c r="A33" s="21" t="s">
        <v>102</v>
      </c>
      <c r="B33" s="45">
        <v>1316470</v>
      </c>
    </row>
    <row r="34" spans="1:2" x14ac:dyDescent="0.3">
      <c r="A34" s="21" t="s">
        <v>103</v>
      </c>
      <c r="B34" s="45">
        <v>8791894</v>
      </c>
    </row>
    <row r="35" spans="1:2" x14ac:dyDescent="0.3">
      <c r="A35" s="21" t="s">
        <v>104</v>
      </c>
      <c r="B35" s="45">
        <v>2059179</v>
      </c>
    </row>
    <row r="36" spans="1:2" x14ac:dyDescent="0.3">
      <c r="A36" s="21" t="s">
        <v>105</v>
      </c>
      <c r="B36" s="45">
        <v>19378102</v>
      </c>
    </row>
    <row r="37" spans="1:2" x14ac:dyDescent="0.3">
      <c r="A37" s="21" t="s">
        <v>106</v>
      </c>
      <c r="B37" s="45">
        <v>9535483</v>
      </c>
    </row>
    <row r="38" spans="1:2" x14ac:dyDescent="0.3">
      <c r="A38" s="21" t="s">
        <v>107</v>
      </c>
      <c r="B38" s="45">
        <v>672591</v>
      </c>
    </row>
    <row r="39" spans="1:2" x14ac:dyDescent="0.3">
      <c r="A39" s="21" t="s">
        <v>108</v>
      </c>
      <c r="B39" s="45">
        <v>11536504</v>
      </c>
    </row>
    <row r="40" spans="1:2" x14ac:dyDescent="0.3">
      <c r="A40" s="21" t="s">
        <v>109</v>
      </c>
      <c r="B40" s="45">
        <v>3751351</v>
      </c>
    </row>
    <row r="41" spans="1:2" x14ac:dyDescent="0.3">
      <c r="A41" s="21" t="s">
        <v>110</v>
      </c>
      <c r="B41" s="45">
        <v>3831074</v>
      </c>
    </row>
    <row r="42" spans="1:2" x14ac:dyDescent="0.3">
      <c r="A42" s="21" t="s">
        <v>111</v>
      </c>
      <c r="B42" s="45">
        <v>12702379</v>
      </c>
    </row>
    <row r="43" spans="1:2" x14ac:dyDescent="0.3">
      <c r="A43" s="21" t="s">
        <v>112</v>
      </c>
      <c r="B43" s="45">
        <v>1052567</v>
      </c>
    </row>
    <row r="44" spans="1:2" x14ac:dyDescent="0.3">
      <c r="A44" s="21" t="s">
        <v>113</v>
      </c>
      <c r="B44" s="45">
        <v>4625364</v>
      </c>
    </row>
    <row r="45" spans="1:2" x14ac:dyDescent="0.3">
      <c r="A45" s="21" t="s">
        <v>114</v>
      </c>
      <c r="B45" s="45">
        <v>814180</v>
      </c>
    </row>
    <row r="46" spans="1:2" x14ac:dyDescent="0.3">
      <c r="A46" s="21" t="s">
        <v>115</v>
      </c>
      <c r="B46" s="45">
        <v>6346105</v>
      </c>
    </row>
    <row r="47" spans="1:2" x14ac:dyDescent="0.3">
      <c r="A47" s="21" t="s">
        <v>116</v>
      </c>
      <c r="B47" s="45">
        <v>25145561</v>
      </c>
    </row>
    <row r="48" spans="1:2" x14ac:dyDescent="0.3">
      <c r="A48" s="21" t="s">
        <v>117</v>
      </c>
      <c r="B48" s="45">
        <v>2763885</v>
      </c>
    </row>
    <row r="49" spans="1:2" x14ac:dyDescent="0.3">
      <c r="A49" s="21" t="s">
        <v>118</v>
      </c>
      <c r="B49" s="45">
        <v>625741</v>
      </c>
    </row>
    <row r="50" spans="1:2" x14ac:dyDescent="0.3">
      <c r="A50" s="21" t="s">
        <v>119</v>
      </c>
      <c r="B50" s="45">
        <v>8001024</v>
      </c>
    </row>
    <row r="51" spans="1:2" x14ac:dyDescent="0.3">
      <c r="A51" s="21" t="s">
        <v>120</v>
      </c>
      <c r="B51" s="45">
        <v>6724540</v>
      </c>
    </row>
    <row r="52" spans="1:2" x14ac:dyDescent="0.3">
      <c r="A52" s="21" t="s">
        <v>121</v>
      </c>
      <c r="B52" s="45">
        <v>1852994</v>
      </c>
    </row>
    <row r="53" spans="1:2" x14ac:dyDescent="0.3">
      <c r="A53" s="21" t="s">
        <v>122</v>
      </c>
      <c r="B53" s="45">
        <v>5686986</v>
      </c>
    </row>
    <row r="54" spans="1:2" x14ac:dyDescent="0.3">
      <c r="A54" s="21" t="s">
        <v>123</v>
      </c>
      <c r="B54" s="45">
        <v>563626</v>
      </c>
    </row>
    <row r="55" spans="1:2" x14ac:dyDescent="0.3">
      <c r="A55" s="21" t="s">
        <v>124</v>
      </c>
      <c r="B55" s="45">
        <v>3725789</v>
      </c>
    </row>
  </sheetData>
  <mergeCells count="1">
    <mergeCell ref="D6:E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opLeftCell="B1" workbookViewId="0">
      <selection activeCell="F6" sqref="F6:G7"/>
    </sheetView>
  </sheetViews>
  <sheetFormatPr defaultRowHeight="14.4" x14ac:dyDescent="0.3"/>
  <cols>
    <col min="1" max="1" width="17.33203125" bestFit="1" customWidth="1"/>
    <col min="2" max="2" width="10.88671875" customWidth="1"/>
    <col min="4" max="4" width="12.21875" customWidth="1"/>
    <col min="6" max="6" width="13.33203125" customWidth="1"/>
    <col min="7" max="7" width="11.77734375" customWidth="1"/>
  </cols>
  <sheetData>
    <row r="2" spans="1:7" x14ac:dyDescent="0.3">
      <c r="A2" s="19" t="s">
        <v>140</v>
      </c>
      <c r="B2" s="19" t="s">
        <v>128</v>
      </c>
      <c r="C2" s="19" t="s">
        <v>129</v>
      </c>
      <c r="D2" s="19" t="s">
        <v>18</v>
      </c>
      <c r="F2" s="29" t="s">
        <v>66</v>
      </c>
      <c r="G2" s="29" t="s">
        <v>68</v>
      </c>
    </row>
    <row r="3" spans="1:7" ht="15.6" x14ac:dyDescent="0.3">
      <c r="A3" s="46" t="str">
        <f>B3&amp;"-"&amp;C3</f>
        <v>Backpack-Small</v>
      </c>
      <c r="B3" s="21" t="s">
        <v>130</v>
      </c>
      <c r="C3" s="21" t="s">
        <v>136</v>
      </c>
      <c r="D3" s="32">
        <v>15.99</v>
      </c>
      <c r="F3" s="19" t="s">
        <v>128</v>
      </c>
      <c r="G3" s="19" t="s">
        <v>18</v>
      </c>
    </row>
    <row r="4" spans="1:7" x14ac:dyDescent="0.3">
      <c r="A4" s="21" t="str">
        <f t="shared" ref="A4:A14" si="0">B4&amp;"-"&amp;C4</f>
        <v>Backpack-Large</v>
      </c>
      <c r="B4" s="21" t="s">
        <v>130</v>
      </c>
      <c r="C4" s="21" t="s">
        <v>135</v>
      </c>
      <c r="D4" s="32">
        <v>18.989999999999998</v>
      </c>
      <c r="F4" s="21" t="s">
        <v>141</v>
      </c>
      <c r="G4" s="32">
        <f>VLOOKUP(F4,A2:D14,4,FALSE)</f>
        <v>15.99</v>
      </c>
    </row>
    <row r="5" spans="1:7" x14ac:dyDescent="0.3">
      <c r="A5" s="21" t="str">
        <f t="shared" si="0"/>
        <v>Jacket-Small</v>
      </c>
      <c r="B5" s="21" t="s">
        <v>131</v>
      </c>
      <c r="C5" s="21" t="s">
        <v>136</v>
      </c>
      <c r="D5" s="32">
        <v>32.99</v>
      </c>
    </row>
    <row r="6" spans="1:7" x14ac:dyDescent="0.3">
      <c r="A6" s="21" t="str">
        <f t="shared" si="0"/>
        <v>Jacket-Medium</v>
      </c>
      <c r="B6" s="21" t="s">
        <v>131</v>
      </c>
      <c r="C6" s="21" t="s">
        <v>137</v>
      </c>
      <c r="D6" s="32">
        <v>34.99</v>
      </c>
      <c r="F6" s="120"/>
      <c r="G6" s="120"/>
    </row>
    <row r="7" spans="1:7" x14ac:dyDescent="0.3">
      <c r="A7" s="21" t="str">
        <f t="shared" si="0"/>
        <v>Jacket-Large</v>
      </c>
      <c r="B7" s="21" t="s">
        <v>131</v>
      </c>
      <c r="C7" s="21" t="s">
        <v>135</v>
      </c>
      <c r="D7" s="32">
        <v>36.99</v>
      </c>
      <c r="F7" s="120"/>
      <c r="G7" s="120"/>
    </row>
    <row r="8" spans="1:7" x14ac:dyDescent="0.3">
      <c r="A8" s="21" t="str">
        <f t="shared" si="0"/>
        <v>Shirt-Small</v>
      </c>
      <c r="B8" s="21" t="s">
        <v>132</v>
      </c>
      <c r="C8" s="21" t="s">
        <v>136</v>
      </c>
      <c r="D8" s="32">
        <v>15.99</v>
      </c>
    </row>
    <row r="9" spans="1:7" x14ac:dyDescent="0.3">
      <c r="A9" s="21" t="str">
        <f t="shared" si="0"/>
        <v>Shirt-Medium</v>
      </c>
      <c r="B9" s="21" t="s">
        <v>132</v>
      </c>
      <c r="C9" s="21" t="s">
        <v>137</v>
      </c>
      <c r="D9" s="32">
        <v>16.989999999999998</v>
      </c>
    </row>
    <row r="10" spans="1:7" x14ac:dyDescent="0.3">
      <c r="A10" s="21" t="str">
        <f t="shared" si="0"/>
        <v>Shirt-Large</v>
      </c>
      <c r="B10" s="21" t="s">
        <v>132</v>
      </c>
      <c r="C10" s="21" t="s">
        <v>135</v>
      </c>
      <c r="D10" s="32">
        <v>17.989999999999998</v>
      </c>
    </row>
    <row r="11" spans="1:7" x14ac:dyDescent="0.3">
      <c r="A11" s="21" t="str">
        <f t="shared" si="0"/>
        <v xml:space="preserve">Sweatshirt-Small </v>
      </c>
      <c r="B11" s="21" t="s">
        <v>133</v>
      </c>
      <c r="C11" s="21" t="s">
        <v>138</v>
      </c>
      <c r="D11" s="32">
        <v>18.989999999999998</v>
      </c>
    </row>
    <row r="12" spans="1:7" x14ac:dyDescent="0.3">
      <c r="A12" s="21" t="str">
        <f t="shared" si="0"/>
        <v>Sweatshirt-Medium</v>
      </c>
      <c r="B12" s="21" t="s">
        <v>133</v>
      </c>
      <c r="C12" s="21" t="s">
        <v>137</v>
      </c>
      <c r="D12" s="32">
        <v>19.989999999999998</v>
      </c>
    </row>
    <row r="13" spans="1:7" x14ac:dyDescent="0.3">
      <c r="A13" s="21" t="str">
        <f t="shared" si="0"/>
        <v>Sweatshirt-Large</v>
      </c>
      <c r="B13" s="21" t="s">
        <v>133</v>
      </c>
      <c r="C13" s="21" t="s">
        <v>135</v>
      </c>
      <c r="D13" s="32">
        <v>20.99</v>
      </c>
    </row>
    <row r="14" spans="1:7" x14ac:dyDescent="0.3">
      <c r="A14" s="21" t="str">
        <f t="shared" si="0"/>
        <v>Socks-one size</v>
      </c>
      <c r="B14" s="21" t="s">
        <v>134</v>
      </c>
      <c r="C14" s="21" t="s">
        <v>139</v>
      </c>
      <c r="D14" s="32">
        <v>5.99</v>
      </c>
    </row>
  </sheetData>
  <mergeCells count="1">
    <mergeCell ref="F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Coffee Example</vt:lpstr>
      <vt:lpstr>Bonus Example</vt:lpstr>
      <vt:lpstr>Medals Example</vt:lpstr>
      <vt:lpstr>Structured Reference</vt:lpstr>
      <vt:lpstr>Create Lookup Table</vt:lpstr>
      <vt:lpstr>VLOOKUP-MATCH Example</vt:lpstr>
      <vt:lpstr>VLOOKUP-IF Example</vt:lpstr>
      <vt:lpstr>VLOOKUP-IFERROR Example</vt:lpstr>
      <vt:lpstr>VLOOKUP for Combined Values</vt:lpstr>
      <vt:lpstr>VLOOKUP Separate worksheet1</vt:lpstr>
      <vt:lpstr>VLOOKUP Separate workbook1</vt:lpstr>
      <vt:lpstr>VLOOKUP Separate worksheet2</vt:lpstr>
      <vt:lpstr>Education US-Males</vt:lpstr>
      <vt:lpstr>Education US-Females</vt:lpstr>
      <vt:lpstr>Wildcards</vt:lpstr>
      <vt:lpstr>Nested VLOOKUP</vt:lpstr>
      <vt:lpstr>Multiple Occurrences</vt:lpstr>
      <vt:lpstr>INDIRECT-Summary</vt:lpstr>
      <vt:lpstr>Store 1 Inventory</vt:lpstr>
      <vt:lpstr>Store 2 Inventory</vt:lpstr>
      <vt:lpstr>INDEX-MATCH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MTrappPetty</dc:creator>
  <cp:lastModifiedBy>Mariana Sankiewicz</cp:lastModifiedBy>
  <dcterms:created xsi:type="dcterms:W3CDTF">2018-02-09T19:52:27Z</dcterms:created>
  <dcterms:modified xsi:type="dcterms:W3CDTF">2018-04-03T18:08:15Z</dcterms:modified>
</cp:coreProperties>
</file>