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ramos\Documents\Integrated Content\Financial Templates\FinalTemplates\"/>
    </mc:Choice>
  </mc:AlternateContent>
  <bookViews>
    <workbookView xWindow="0" yWindow="0" windowWidth="23040" windowHeight="9390"/>
  </bookViews>
  <sheets>
    <sheet name="Startup Expenses" sheetId="1" r:id="rId1"/>
    <sheet name="Income Statement" sheetId="3" r:id="rId2"/>
    <sheet name="Balance Sheet" sheetId="4" r:id="rId3"/>
    <sheet name="Cash Flow Statement" sheetId="5" r:id="rId4"/>
    <sheet name="Payroll Expenses" sheetId="2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2" l="1"/>
  <c r="K25" i="2"/>
  <c r="M26" i="2"/>
  <c r="K26" i="2"/>
  <c r="N26" i="2"/>
  <c r="O26" i="2" s="1"/>
  <c r="N19" i="2"/>
  <c r="O19" i="2" s="1"/>
  <c r="M19" i="2"/>
  <c r="M16" i="2"/>
  <c r="N16" i="2" s="1"/>
  <c r="O16" i="2" s="1"/>
  <c r="K16" i="2"/>
  <c r="N11" i="2"/>
  <c r="O11" i="2" s="1"/>
  <c r="M10" i="2"/>
  <c r="N10" i="2" s="1"/>
  <c r="O10" i="2" s="1"/>
  <c r="M11" i="2"/>
  <c r="M13" i="2"/>
  <c r="N13" i="2" s="1"/>
  <c r="O13" i="2" s="1"/>
  <c r="F20" i="2"/>
  <c r="M25" i="2" s="1"/>
  <c r="N25" i="2" s="1"/>
  <c r="O25" i="2" s="1"/>
  <c r="H14" i="1"/>
  <c r="H28" i="1"/>
  <c r="H30" i="1"/>
  <c r="F36" i="1"/>
  <c r="K36" i="1"/>
  <c r="J37" i="1"/>
  <c r="K37" i="1"/>
  <c r="K41" i="1" s="1"/>
  <c r="F38" i="1"/>
  <c r="J38" i="1"/>
  <c r="K38" i="1"/>
  <c r="F39" i="1"/>
  <c r="K39" i="1"/>
  <c r="F40" i="1"/>
  <c r="K40" i="1"/>
  <c r="H41" i="1"/>
  <c r="F33" i="1" s="1"/>
  <c r="K13" i="2" l="1"/>
  <c r="K20" i="2" s="1"/>
  <c r="O20" i="2"/>
  <c r="O24" i="2" s="1"/>
  <c r="N20" i="2"/>
  <c r="M20" i="2"/>
  <c r="F34" i="1"/>
  <c r="F37" i="1"/>
  <c r="D11" i="4"/>
  <c r="E11" i="4"/>
  <c r="D17" i="4"/>
  <c r="E17" i="4"/>
  <c r="D21" i="4"/>
  <c r="E21" i="4"/>
  <c r="D23" i="4"/>
  <c r="E23" i="4"/>
  <c r="E27" i="4" s="1"/>
  <c r="O23" i="2" l="1"/>
  <c r="K30" i="2"/>
  <c r="M30" i="2" s="1"/>
  <c r="N30" i="2" s="1"/>
  <c r="O30" i="2" s="1"/>
  <c r="K28" i="2"/>
  <c r="M28" i="2" s="1"/>
  <c r="N28" i="2" s="1"/>
  <c r="O28" i="2" s="1"/>
  <c r="K27" i="2"/>
  <c r="M27" i="2" s="1"/>
  <c r="N27" i="2" s="1"/>
  <c r="O27" i="2" s="1"/>
  <c r="K29" i="2"/>
  <c r="M29" i="2" s="1"/>
  <c r="N29" i="2" s="1"/>
  <c r="O29" i="2" s="1"/>
  <c r="K23" i="2"/>
  <c r="N24" i="2"/>
  <c r="N23" i="2"/>
  <c r="M24" i="2"/>
  <c r="M23" i="2"/>
  <c r="K22" i="4"/>
  <c r="J22" i="4"/>
  <c r="K17" i="4"/>
  <c r="J17" i="4"/>
  <c r="K12" i="4"/>
  <c r="J12" i="4"/>
  <c r="K31" i="2" l="1"/>
  <c r="K33" i="2" s="1"/>
  <c r="N31" i="2"/>
  <c r="N33" i="2" s="1"/>
  <c r="O31" i="2"/>
  <c r="O33" i="2" s="1"/>
  <c r="M31" i="2"/>
  <c r="M33" i="2" s="1"/>
  <c r="D29" i="4"/>
  <c r="D28" i="4"/>
  <c r="D31" i="4"/>
  <c r="D30" i="4"/>
  <c r="E29" i="4"/>
  <c r="E28" i="4"/>
  <c r="E31" i="4"/>
  <c r="E30" i="4"/>
  <c r="D27" i="4"/>
  <c r="J24" i="4"/>
  <c r="K24" i="4"/>
  <c r="F40" i="5" l="1"/>
  <c r="E40" i="5"/>
  <c r="D40" i="5"/>
  <c r="F30" i="5"/>
  <c r="E30" i="5"/>
  <c r="E42" i="5" s="1"/>
  <c r="D30" i="5"/>
  <c r="F19" i="5"/>
  <c r="F42" i="5" s="1"/>
  <c r="E19" i="5"/>
  <c r="D19" i="5"/>
  <c r="D42" i="5" s="1"/>
  <c r="D7" i="5" s="1"/>
  <c r="E6" i="5" s="1"/>
  <c r="E7" i="5" s="1"/>
  <c r="F6" i="5" s="1"/>
  <c r="F7" i="5" s="1"/>
  <c r="F35" i="3" l="1"/>
  <c r="E35" i="3"/>
  <c r="F12" i="3"/>
  <c r="E12" i="3"/>
  <c r="E37" i="3" s="1"/>
  <c r="F37" i="3" l="1"/>
  <c r="F38" i="3" s="1"/>
  <c r="F40" i="3" s="1"/>
  <c r="F42" i="3" s="1"/>
  <c r="E38" i="3"/>
  <c r="E40" i="3"/>
  <c r="E42" i="3" s="1"/>
</calcChain>
</file>

<file path=xl/sharedStrings.xml><?xml version="1.0" encoding="utf-8"?>
<sst xmlns="http://schemas.openxmlformats.org/spreadsheetml/2006/main" count="213" uniqueCount="182">
  <si>
    <t>[Company Name]</t>
  </si>
  <si>
    <t>Income Statement</t>
  </si>
  <si>
    <t>Years Ending:</t>
  </si>
  <si>
    <t>Revenue</t>
  </si>
  <si>
    <t>Sales revenue</t>
  </si>
  <si>
    <t>(Less sales returns and allowances)</t>
  </si>
  <si>
    <t>Service revenue</t>
  </si>
  <si>
    <t>Interest revenue</t>
  </si>
  <si>
    <t>Other revenue</t>
  </si>
  <si>
    <t>Total Revenues</t>
  </si>
  <si>
    <t>Expenses</t>
  </si>
  <si>
    <t>Advertising</t>
  </si>
  <si>
    <t>Bad debt</t>
  </si>
  <si>
    <t>Commissions</t>
  </si>
  <si>
    <t>Cost of goods sold</t>
  </si>
  <si>
    <t>Depreciation</t>
  </si>
  <si>
    <t>Employee benefits</t>
  </si>
  <si>
    <t>Furniture and equipment</t>
  </si>
  <si>
    <t>Insurance</t>
  </si>
  <si>
    <t>Interest expense</t>
  </si>
  <si>
    <t>Maintenance and repairs</t>
  </si>
  <si>
    <t>Office supplies</t>
  </si>
  <si>
    <t>Payroll taxes</t>
  </si>
  <si>
    <t>Rent</t>
  </si>
  <si>
    <t>Research and development</t>
  </si>
  <si>
    <t>Salaries and wages</t>
  </si>
  <si>
    <t>Software</t>
  </si>
  <si>
    <t>Travel</t>
  </si>
  <si>
    <t>Utilities</t>
  </si>
  <si>
    <t>Web hosting and domains</t>
  </si>
  <si>
    <t>Other</t>
  </si>
  <si>
    <t>Total Expenses</t>
  </si>
  <si>
    <t>Net Income Before Taxes</t>
  </si>
  <si>
    <t>Income tax expense</t>
  </si>
  <si>
    <t>Income from Continuing Operations</t>
  </si>
  <si>
    <t>Net Income</t>
  </si>
  <si>
    <t>3-Year Cash Flow</t>
  </si>
  <si>
    <t>For the Year Ending</t>
  </si>
  <si>
    <t>Cash at Beginning of Year</t>
  </si>
  <si>
    <t>Cash as End of Year</t>
  </si>
  <si>
    <t>Operations</t>
  </si>
  <si>
    <t>Cash receipts from</t>
  </si>
  <si>
    <t>Customers</t>
  </si>
  <si>
    <t>Other Operations</t>
  </si>
  <si>
    <t>Cash paid for</t>
  </si>
  <si>
    <t>Inventory purchses</t>
  </si>
  <si>
    <t>General operating and administrative expenses</t>
  </si>
  <si>
    <t>Wage expenses</t>
  </si>
  <si>
    <t>Interest</t>
  </si>
  <si>
    <t>Income taxes</t>
  </si>
  <si>
    <t>Net Cash Flow From Operations</t>
  </si>
  <si>
    <t>Investing Activities</t>
  </si>
  <si>
    <t>Sale of property and equipment</t>
  </si>
  <si>
    <t>Collection of principal on loans</t>
  </si>
  <si>
    <t>Sale of investment securities</t>
  </si>
  <si>
    <t>Purchase of property and equipment</t>
  </si>
  <si>
    <t>Making loans to other entities</t>
  </si>
  <si>
    <t>Purchase of investment securities</t>
  </si>
  <si>
    <t>Net Cash Flow from Investing Activities</t>
  </si>
  <si>
    <t>Financing Activities</t>
  </si>
  <si>
    <t>Issuance of stock</t>
  </si>
  <si>
    <t>Borrowing</t>
  </si>
  <si>
    <t>Repurchase of stock (treasury stock)</t>
  </si>
  <si>
    <t>Repayments of loans</t>
  </si>
  <si>
    <t>Dividends</t>
  </si>
  <si>
    <t>Net Cash Flow from Financing Activites</t>
  </si>
  <si>
    <t>Net Increase in Cash</t>
  </si>
  <si>
    <t>BALANCE SHEET</t>
  </si>
  <si>
    <t>Assets</t>
  </si>
  <si>
    <t>Liabilities and Owner's Equity</t>
  </si>
  <si>
    <t>Current Assets</t>
  </si>
  <si>
    <t>Current Liabilities</t>
  </si>
  <si>
    <t>Cash</t>
  </si>
  <si>
    <t>Accounts payable</t>
  </si>
  <si>
    <t>Accounts receivable</t>
  </si>
  <si>
    <t>Short-term loans</t>
  </si>
  <si>
    <t>Inventory</t>
  </si>
  <si>
    <t>Income taxes payable</t>
  </si>
  <si>
    <t>Prepaid expenses</t>
  </si>
  <si>
    <t>Accrued salaries and wages</t>
  </si>
  <si>
    <t>Short-term investments</t>
  </si>
  <si>
    <t>Unearned revenue</t>
  </si>
  <si>
    <t>Total current assets</t>
  </si>
  <si>
    <t>Current portion of long-term debt</t>
  </si>
  <si>
    <t>Fixed (Long-Term) Assets</t>
  </si>
  <si>
    <t>Total current liabilities</t>
  </si>
  <si>
    <t>Long-term investments</t>
  </si>
  <si>
    <t>Long-Term Liabilities</t>
  </si>
  <si>
    <t>Property, plant, and equipment</t>
  </si>
  <si>
    <t>Long-term debt</t>
  </si>
  <si>
    <t>(Less accumulated depreciation)</t>
  </si>
  <si>
    <t>Deferred income tax</t>
  </si>
  <si>
    <t>Intangible assets</t>
  </si>
  <si>
    <t>Total fixed assets</t>
  </si>
  <si>
    <t>Total long-term liabilities</t>
  </si>
  <si>
    <t>Other Assets</t>
  </si>
  <si>
    <t>Owner's Equity</t>
  </si>
  <si>
    <t>Owner's investment</t>
  </si>
  <si>
    <t>Retained earnings</t>
  </si>
  <si>
    <t>Total Other Assets</t>
  </si>
  <si>
    <t>Total owner's equity</t>
  </si>
  <si>
    <t>Total Assets</t>
  </si>
  <si>
    <t>Total Liabilities and Owner's Equity</t>
  </si>
  <si>
    <t>{42}</t>
  </si>
  <si>
    <t>Common Financial Ratios</t>
  </si>
  <si>
    <r>
      <t xml:space="preserve">Debt Ratio </t>
    </r>
    <r>
      <rPr>
        <sz val="10"/>
        <rFont val="Calibri"/>
        <family val="2"/>
        <scheme val="minor"/>
      </rPr>
      <t>(Total Liabilities / Total Assets)</t>
    </r>
  </si>
  <si>
    <r>
      <t xml:space="preserve">Current Ratio </t>
    </r>
    <r>
      <rPr>
        <sz val="10"/>
        <rFont val="Calibri"/>
        <family val="2"/>
        <scheme val="minor"/>
      </rPr>
      <t>(Current Assets / Current Liabilities)</t>
    </r>
  </si>
  <si>
    <r>
      <t xml:space="preserve">Working Capital </t>
    </r>
    <r>
      <rPr>
        <sz val="10"/>
        <rFont val="Calibri"/>
        <family val="2"/>
        <scheme val="minor"/>
      </rPr>
      <t>(Current Assets - Current Liabilities)</t>
    </r>
  </si>
  <si>
    <r>
      <t>Assets-to-Equity Ratio</t>
    </r>
    <r>
      <rPr>
        <sz val="10"/>
        <rFont val="Calibri"/>
        <family val="2"/>
        <scheme val="minor"/>
      </rPr>
      <t xml:space="preserve"> (Total Assets / Owner's Equity)</t>
    </r>
  </si>
  <si>
    <r>
      <t>Debt-to-Equity Ratio</t>
    </r>
    <r>
      <rPr>
        <sz val="10"/>
        <rFont val="Calibri"/>
        <family val="2"/>
        <scheme val="minor"/>
      </rPr>
      <t xml:space="preserve"> (Total Liabilities / Owner's Equity)</t>
    </r>
  </si>
  <si>
    <t>Year 1</t>
  </si>
  <si>
    <t>Year 2</t>
  </si>
  <si>
    <t>Year 3</t>
  </si>
  <si>
    <t>Amount</t>
  </si>
  <si>
    <t>Totals</t>
  </si>
  <si>
    <t>Fixed Assets</t>
  </si>
  <si>
    <t>Real Estate-Land</t>
  </si>
  <si>
    <t>Buildings</t>
  </si>
  <si>
    <t>Leasehold Improvements</t>
  </si>
  <si>
    <t>Equipment</t>
  </si>
  <si>
    <t>Furniture and Fixtures</t>
  </si>
  <si>
    <t>Vehicles</t>
  </si>
  <si>
    <t>Other Fixed Assets</t>
  </si>
  <si>
    <t>Total Fixed Assets</t>
  </si>
  <si>
    <t>Operating Capital</t>
  </si>
  <si>
    <t>Pre-Opening Salaries</t>
  </si>
  <si>
    <t>Prepaid Insurance Premium</t>
  </si>
  <si>
    <t>Legal and Accounting Fees</t>
  </si>
  <si>
    <t>Rent Deposits</t>
  </si>
  <si>
    <t>Utility Deposits</t>
  </si>
  <si>
    <t>Supplies</t>
  </si>
  <si>
    <t>Advertising and Promotions</t>
  </si>
  <si>
    <t>Licenses</t>
  </si>
  <si>
    <t>Other Initial Start-Up Costs</t>
  </si>
  <si>
    <t>Working Capital</t>
  </si>
  <si>
    <t>Total Operating Capital</t>
  </si>
  <si>
    <t>Total Required Funds</t>
  </si>
  <si>
    <t xml:space="preserve"> </t>
  </si>
  <si>
    <t>Required Start-Up Funds</t>
  </si>
  <si>
    <t>Sources of Funding</t>
  </si>
  <si>
    <t>Outside Investors</t>
  </si>
  <si>
    <t>Additional Loans or Debt</t>
  </si>
  <si>
    <t>Commercial Loan</t>
  </si>
  <si>
    <t>Commercial Mortgage</t>
  </si>
  <si>
    <t>Credit Card Debt</t>
  </si>
  <si>
    <t>Vehicle Loans</t>
  </si>
  <si>
    <t>Other Bank Debt</t>
  </si>
  <si>
    <t>Total Sources of Funding</t>
  </si>
  <si>
    <t>Loan Rate</t>
  </si>
  <si>
    <t>Term in Months</t>
  </si>
  <si>
    <t>Monthly Payments</t>
  </si>
  <si>
    <t>(in years)</t>
  </si>
  <si>
    <t>Payroll Expense Analysis</t>
  </si>
  <si>
    <t>Salaries and Related Expenses</t>
  </si>
  <si>
    <t>#</t>
  </si>
  <si>
    <t>Wage Base</t>
  </si>
  <si>
    <t>Monthly</t>
  </si>
  <si>
    <t>Percent Change</t>
  </si>
  <si>
    <t>Salaries and Wages</t>
  </si>
  <si>
    <t>Salaries</t>
  </si>
  <si>
    <t>Wages</t>
  </si>
  <si>
    <t>Full-Time Employees</t>
  </si>
  <si>
    <t>Owner's Compensation</t>
  </si>
  <si>
    <t>Estimated Hours Per Week</t>
  </si>
  <si>
    <t>Estimated Rate Per Hour</t>
  </si>
  <si>
    <t>Part-Time Employees</t>
  </si>
  <si>
    <t>Independent Contractors</t>
  </si>
  <si>
    <t>Total Salaries and Wages</t>
  </si>
  <si>
    <t>Payroll Taxes and Benefits</t>
  </si>
  <si>
    <t>Social Security</t>
  </si>
  <si>
    <t>Medicare</t>
  </si>
  <si>
    <t>Federal Unemployment Tax (FUTA)</t>
  </si>
  <si>
    <t>State Unemployment Tax (SUTA)</t>
  </si>
  <si>
    <t>Employee Pension Programs</t>
  </si>
  <si>
    <t>Worker's Compensation</t>
  </si>
  <si>
    <t>Employee Health Insurance</t>
  </si>
  <si>
    <t>Other Employee Benefit Programs</t>
  </si>
  <si>
    <t>Total Payroll Taxes and Benefits</t>
  </si>
  <si>
    <t>Total Salaries and Related Expenses</t>
  </si>
  <si>
    <t>Assumption</t>
  </si>
  <si>
    <t>Start-up Expense Analysis</t>
  </si>
  <si>
    <t>Or, Click Here to Create Your Financial Projections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</si>
</sst>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indexed="9"/>
      <name val="Calibri Light"/>
      <family val="1"/>
      <scheme val="major"/>
    </font>
    <font>
      <sz val="13"/>
      <color theme="1"/>
      <name val="Calibri"/>
      <family val="2"/>
      <scheme val="minor"/>
    </font>
    <font>
      <b/>
      <sz val="12"/>
      <color indexed="9"/>
      <name val="Calibri Light"/>
      <family val="1"/>
      <scheme val="maj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4"/>
      <color indexed="9"/>
      <name val="Calibri Light"/>
      <family val="1"/>
      <scheme val="major"/>
    </font>
    <font>
      <b/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u/>
      <sz val="20"/>
      <color theme="1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20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6" fillId="0" borderId="0" xfId="0" applyFont="1" applyBorder="1" applyAlignment="1" applyProtection="1">
      <alignment vertical="center"/>
      <protection locked="0"/>
    </xf>
    <xf numFmtId="164" fontId="0" fillId="0" borderId="0" xfId="2" applyNumberFormat="1" applyFont="1" applyBorder="1"/>
    <xf numFmtId="164" fontId="2" fillId="3" borderId="2" xfId="2" applyNumberFormat="1" applyFont="1" applyFill="1" applyBorder="1"/>
    <xf numFmtId="164" fontId="0" fillId="0" borderId="0" xfId="0" applyNumberFormat="1" applyBorder="1"/>
    <xf numFmtId="164" fontId="5" fillId="2" borderId="0" xfId="0" applyNumberFormat="1" applyFont="1" applyFill="1" applyBorder="1"/>
    <xf numFmtId="164" fontId="7" fillId="4" borderId="2" xfId="2" applyNumberFormat="1" applyFont="1" applyFill="1" applyBorder="1"/>
    <xf numFmtId="0" fontId="6" fillId="0" borderId="0" xfId="0" applyFont="1" applyFill="1" applyBorder="1" applyAlignment="1" applyProtection="1">
      <alignment vertical="center"/>
      <protection locked="0"/>
    </xf>
    <xf numFmtId="164" fontId="2" fillId="4" borderId="2" xfId="2" applyNumberFormat="1" applyFont="1" applyFill="1" applyBorder="1"/>
    <xf numFmtId="164" fontId="5" fillId="2" borderId="2" xfId="2" applyNumberFormat="1" applyFont="1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right"/>
    </xf>
    <xf numFmtId="14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0" fontId="0" fillId="0" borderId="0" xfId="0"/>
    <xf numFmtId="165" fontId="0" fillId="0" borderId="9" xfId="1" applyNumberFormat="1" applyFont="1" applyBorder="1"/>
    <xf numFmtId="0" fontId="11" fillId="0" borderId="0" xfId="0" applyFont="1"/>
    <xf numFmtId="165" fontId="11" fillId="0" borderId="9" xfId="1" applyNumberFormat="1" applyFont="1" applyBorder="1"/>
    <xf numFmtId="165" fontId="11" fillId="0" borderId="10" xfId="1" applyNumberFormat="1" applyFont="1" applyBorder="1"/>
    <xf numFmtId="165" fontId="0" fillId="0" borderId="10" xfId="1" applyNumberFormat="1" applyFont="1" applyBorder="1"/>
    <xf numFmtId="165" fontId="12" fillId="0" borderId="0" xfId="1" applyNumberFormat="1" applyFont="1" applyFill="1" applyBorder="1"/>
    <xf numFmtId="165" fontId="11" fillId="0" borderId="0" xfId="0" applyNumberFormat="1" applyFont="1"/>
    <xf numFmtId="0" fontId="12" fillId="7" borderId="0" xfId="0" applyFont="1" applyFill="1" applyAlignment="1"/>
    <xf numFmtId="165" fontId="11" fillId="0" borderId="0" xfId="1" applyNumberFormat="1" applyFont="1"/>
    <xf numFmtId="0" fontId="11" fillId="0" borderId="0" xfId="0" applyFont="1" applyAlignment="1" applyProtection="1">
      <alignment vertical="center"/>
      <protection locked="0"/>
    </xf>
    <xf numFmtId="43" fontId="0" fillId="0" borderId="9" xfId="1" applyFont="1" applyBorder="1"/>
    <xf numFmtId="43" fontId="0" fillId="0" borderId="0" xfId="1" applyFont="1"/>
    <xf numFmtId="43" fontId="0" fillId="0" borderId="10" xfId="1" applyFont="1" applyBorder="1"/>
    <xf numFmtId="165" fontId="12" fillId="8" borderId="0" xfId="1" applyNumberFormat="1" applyFont="1" applyFill="1" applyBorder="1"/>
    <xf numFmtId="165" fontId="2" fillId="6" borderId="11" xfId="1" applyNumberFormat="1" applyFont="1" applyFill="1" applyBorder="1"/>
    <xf numFmtId="0" fontId="9" fillId="5" borderId="0" xfId="0" applyFont="1" applyFill="1"/>
    <xf numFmtId="0" fontId="13" fillId="9" borderId="0" xfId="0" applyFont="1" applyFill="1" applyAlignment="1" applyProtection="1">
      <alignment vertical="center"/>
    </xf>
    <xf numFmtId="0" fontId="14" fillId="0" borderId="0" xfId="0" applyFont="1"/>
    <xf numFmtId="0" fontId="15" fillId="10" borderId="0" xfId="0" applyFont="1" applyFill="1" applyAlignment="1" applyProtection="1">
      <alignment vertical="center"/>
    </xf>
    <xf numFmtId="0" fontId="16" fillId="11" borderId="0" xfId="0" applyFont="1" applyFill="1" applyAlignment="1" applyProtection="1">
      <alignment vertical="center"/>
    </xf>
    <xf numFmtId="41" fontId="17" fillId="11" borderId="0" xfId="2" applyNumberFormat="1" applyFont="1" applyFill="1" applyAlignment="1" applyProtection="1">
      <alignment vertical="center"/>
    </xf>
    <xf numFmtId="0" fontId="18" fillId="0" borderId="0" xfId="0" applyFont="1"/>
    <xf numFmtId="0" fontId="16" fillId="12" borderId="0" xfId="0" applyFont="1" applyFill="1" applyAlignment="1" applyProtection="1">
      <alignment vertical="center"/>
    </xf>
    <xf numFmtId="41" fontId="17" fillId="12" borderId="0" xfId="2" applyNumberFormat="1" applyFont="1" applyFill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41" fontId="17" fillId="0" borderId="0" xfId="2" applyNumberFormat="1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right" vertical="center"/>
    </xf>
    <xf numFmtId="41" fontId="17" fillId="13" borderId="2" xfId="2" applyNumberFormat="1" applyFont="1" applyFill="1" applyBorder="1" applyAlignment="1" applyProtection="1">
      <alignment vertical="center"/>
    </xf>
    <xf numFmtId="0" fontId="12" fillId="13" borderId="0" xfId="0" applyFont="1" applyFill="1" applyAlignment="1" applyProtection="1">
      <alignment vertical="center"/>
    </xf>
    <xf numFmtId="41" fontId="12" fillId="11" borderId="11" xfId="0" applyNumberFormat="1" applyFont="1" applyFill="1" applyBorder="1" applyAlignment="1" applyProtection="1">
      <alignment vertical="center"/>
    </xf>
    <xf numFmtId="41" fontId="12" fillId="12" borderId="11" xfId="0" applyNumberFormat="1" applyFont="1" applyFill="1" applyBorder="1" applyAlignment="1" applyProtection="1">
      <alignment vertical="center"/>
    </xf>
    <xf numFmtId="0" fontId="20" fillId="0" borderId="0" xfId="0" applyFont="1" applyAlignment="1" applyProtection="1">
      <alignment horizontal="right" vertical="center"/>
    </xf>
    <xf numFmtId="0" fontId="21" fillId="14" borderId="0" xfId="0" applyFont="1" applyFill="1" applyAlignment="1" applyProtection="1">
      <alignment vertical="center"/>
    </xf>
    <xf numFmtId="0" fontId="22" fillId="13" borderId="0" xfId="0" applyFont="1" applyFill="1" applyAlignment="1" applyProtection="1">
      <alignment vertical="center"/>
    </xf>
    <xf numFmtId="2" fontId="6" fillId="13" borderId="0" xfId="3" applyNumberFormat="1" applyFont="1" applyFill="1" applyAlignment="1" applyProtection="1">
      <alignment vertical="center"/>
    </xf>
    <xf numFmtId="41" fontId="6" fillId="13" borderId="0" xfId="2" applyNumberFormat="1" applyFont="1" applyFill="1" applyAlignment="1" applyProtection="1">
      <alignment vertical="center"/>
    </xf>
    <xf numFmtId="0" fontId="10" fillId="7" borderId="0" xfId="0" applyFont="1" applyFill="1" applyAlignment="1">
      <alignment horizontal="center"/>
    </xf>
    <xf numFmtId="0" fontId="4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164" fontId="2" fillId="3" borderId="0" xfId="2" applyNumberFormat="1" applyFont="1" applyFill="1" applyBorder="1"/>
    <xf numFmtId="164" fontId="7" fillId="4" borderId="0" xfId="2" applyNumberFormat="1" applyFont="1" applyFill="1" applyBorder="1"/>
    <xf numFmtId="164" fontId="2" fillId="4" borderId="0" xfId="2" applyNumberFormat="1" applyFont="1" applyFill="1" applyBorder="1"/>
    <xf numFmtId="164" fontId="5" fillId="2" borderId="0" xfId="2" applyNumberFormat="1" applyFont="1" applyFill="1" applyBorder="1"/>
    <xf numFmtId="0" fontId="5" fillId="2" borderId="0" xfId="0" applyFont="1" applyFill="1" applyBorder="1" applyAlignment="1">
      <alignment horizontal="right"/>
    </xf>
    <xf numFmtId="0" fontId="9" fillId="5" borderId="0" xfId="0" applyFont="1" applyFill="1" applyAlignment="1">
      <alignment horizontal="right"/>
    </xf>
    <xf numFmtId="41" fontId="17" fillId="13" borderId="0" xfId="2" applyNumberFormat="1" applyFont="1" applyFill="1" applyBorder="1" applyAlignment="1" applyProtection="1">
      <alignment vertical="center"/>
    </xf>
    <xf numFmtId="41" fontId="12" fillId="11" borderId="0" xfId="0" applyNumberFormat="1" applyFont="1" applyFill="1" applyBorder="1" applyAlignment="1" applyProtection="1">
      <alignment vertical="center"/>
    </xf>
    <xf numFmtId="41" fontId="12" fillId="12" borderId="0" xfId="0" applyNumberFormat="1" applyFont="1" applyFill="1" applyBorder="1" applyAlignment="1" applyProtection="1">
      <alignment vertical="center"/>
    </xf>
    <xf numFmtId="0" fontId="15" fillId="10" borderId="0" xfId="0" applyFont="1" applyFill="1" applyAlignment="1" applyProtection="1">
      <alignment horizontal="right" vertical="center"/>
    </xf>
    <xf numFmtId="44" fontId="5" fillId="16" borderId="11" xfId="0" applyNumberFormat="1" applyFont="1" applyFill="1" applyBorder="1"/>
    <xf numFmtId="0" fontId="18" fillId="0" borderId="12" xfId="0" applyFont="1" applyBorder="1"/>
    <xf numFmtId="44" fontId="5" fillId="17" borderId="11" xfId="0" applyNumberFormat="1" applyFont="1" applyFill="1" applyBorder="1"/>
    <xf numFmtId="0" fontId="0" fillId="8" borderId="2" xfId="0" applyFill="1" applyBorder="1"/>
    <xf numFmtId="0" fontId="23" fillId="0" borderId="0" xfId="0" applyFont="1" applyBorder="1"/>
    <xf numFmtId="0" fontId="23" fillId="0" borderId="5" xfId="0" applyFont="1" applyBorder="1"/>
    <xf numFmtId="0" fontId="10" fillId="4" borderId="4" xfId="0" applyFont="1" applyFill="1" applyBorder="1"/>
    <xf numFmtId="0" fontId="10" fillId="4" borderId="0" xfId="0" applyFont="1" applyFill="1" applyBorder="1"/>
    <xf numFmtId="0" fontId="18" fillId="0" borderId="4" xfId="0" applyFont="1" applyBorder="1"/>
    <xf numFmtId="0" fontId="18" fillId="0" borderId="0" xfId="0" applyFont="1" applyBorder="1"/>
    <xf numFmtId="44" fontId="18" fillId="15" borderId="0" xfId="2" applyFont="1" applyFill="1" applyBorder="1"/>
    <xf numFmtId="0" fontId="10" fillId="7" borderId="4" xfId="0" applyFont="1" applyFill="1" applyBorder="1"/>
    <xf numFmtId="0" fontId="10" fillId="7" borderId="0" xfId="0" applyFont="1" applyFill="1" applyBorder="1"/>
    <xf numFmtId="44" fontId="10" fillId="7" borderId="0" xfId="0" applyNumberFormat="1" applyFont="1" applyFill="1" applyBorder="1"/>
    <xf numFmtId="0" fontId="5" fillId="16" borderId="0" xfId="0" applyFont="1" applyFill="1" applyBorder="1"/>
    <xf numFmtId="0" fontId="5" fillId="11" borderId="0" xfId="0" applyFont="1" applyFill="1" applyBorder="1" applyAlignment="1">
      <alignment horizontal="right"/>
    </xf>
    <xf numFmtId="9" fontId="0" fillId="0" borderId="0" xfId="3" applyFont="1" applyBorder="1"/>
    <xf numFmtId="44" fontId="0" fillId="15" borderId="0" xfId="2" applyFont="1" applyFill="1" applyBorder="1"/>
    <xf numFmtId="0" fontId="5" fillId="17" borderId="6" xfId="0" applyFont="1" applyFill="1" applyBorder="1"/>
    <xf numFmtId="0" fontId="5" fillId="17" borderId="7" xfId="0" applyFont="1" applyFill="1" applyBorder="1"/>
    <xf numFmtId="0" fontId="5" fillId="11" borderId="15" xfId="0" applyFont="1" applyFill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44" fontId="0" fillId="0" borderId="13" xfId="2" applyFont="1" applyBorder="1" applyAlignment="1">
      <alignment horizontal="center"/>
    </xf>
    <xf numFmtId="0" fontId="0" fillId="0" borderId="15" xfId="0" applyBorder="1" applyAlignment="1">
      <alignment horizontal="center"/>
    </xf>
    <xf numFmtId="44" fontId="0" fillId="0" borderId="15" xfId="2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2" fillId="0" borderId="0" xfId="0" applyFont="1" applyBorder="1"/>
    <xf numFmtId="9" fontId="0" fillId="0" borderId="17" xfId="3" applyFont="1" applyBorder="1" applyAlignment="1">
      <alignment horizontal="center"/>
    </xf>
    <xf numFmtId="9" fontId="0" fillId="0" borderId="3" xfId="3" applyFont="1" applyBorder="1" applyAlignment="1">
      <alignment horizontal="center"/>
    </xf>
    <xf numFmtId="44" fontId="0" fillId="15" borderId="5" xfId="2" applyFont="1" applyFill="1" applyBorder="1"/>
    <xf numFmtId="44" fontId="5" fillId="0" borderId="18" xfId="0" applyNumberFormat="1" applyFont="1" applyBorder="1" applyAlignment="1">
      <alignment horizontal="center"/>
    </xf>
    <xf numFmtId="0" fontId="5" fillId="11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indent="1"/>
    </xf>
    <xf numFmtId="0" fontId="5" fillId="0" borderId="0" xfId="0" applyFont="1" applyFill="1" applyBorder="1" applyAlignment="1">
      <alignment horizontal="center"/>
    </xf>
    <xf numFmtId="0" fontId="0" fillId="0" borderId="0" xfId="0" applyFill="1"/>
    <xf numFmtId="0" fontId="24" fillId="0" borderId="0" xfId="0" applyFont="1"/>
    <xf numFmtId="0" fontId="25" fillId="0" borderId="0" xfId="0" applyFont="1"/>
    <xf numFmtId="0" fontId="10" fillId="0" borderId="0" xfId="0" applyFont="1" applyFill="1" applyBorder="1"/>
    <xf numFmtId="0" fontId="18" fillId="0" borderId="0" xfId="0" applyFont="1" applyFill="1" applyBorder="1"/>
    <xf numFmtId="44" fontId="18" fillId="0" borderId="0" xfId="2" applyFont="1" applyFill="1" applyBorder="1"/>
    <xf numFmtId="0" fontId="0" fillId="0" borderId="0" xfId="0" applyFill="1" applyBorder="1"/>
    <xf numFmtId="0" fontId="5" fillId="0" borderId="0" xfId="0" applyFont="1" applyFill="1" applyBorder="1"/>
    <xf numFmtId="0" fontId="23" fillId="0" borderId="0" xfId="0" applyFont="1" applyFill="1" applyBorder="1"/>
    <xf numFmtId="0" fontId="0" fillId="8" borderId="0" xfId="0" applyFill="1" applyBorder="1"/>
    <xf numFmtId="0" fontId="4" fillId="0" borderId="0" xfId="0" applyFont="1" applyFill="1" applyBorder="1" applyAlignment="1"/>
    <xf numFmtId="0" fontId="2" fillId="0" borderId="0" xfId="0" applyFont="1" applyFill="1"/>
    <xf numFmtId="0" fontId="2" fillId="0" borderId="0" xfId="0" applyFont="1"/>
    <xf numFmtId="0" fontId="23" fillId="0" borderId="0" xfId="0" applyFont="1" applyFill="1" applyBorder="1" applyAlignment="1">
      <alignment horizontal="center"/>
    </xf>
    <xf numFmtId="0" fontId="0" fillId="0" borderId="0" xfId="0" applyFont="1"/>
    <xf numFmtId="44" fontId="10" fillId="0" borderId="0" xfId="2" applyFont="1" applyFill="1" applyBorder="1"/>
    <xf numFmtId="0" fontId="2" fillId="0" borderId="0" xfId="0" applyFont="1" applyFill="1" applyBorder="1"/>
    <xf numFmtId="0" fontId="24" fillId="18" borderId="0" xfId="0" applyFont="1" applyFill="1"/>
    <xf numFmtId="0" fontId="10" fillId="18" borderId="0" xfId="0" applyFont="1" applyFill="1" applyBorder="1"/>
    <xf numFmtId="0" fontId="10" fillId="19" borderId="0" xfId="0" applyFont="1" applyFill="1" applyBorder="1"/>
    <xf numFmtId="0" fontId="10" fillId="19" borderId="0" xfId="0" applyFont="1" applyFill="1" applyBorder="1" applyAlignment="1"/>
    <xf numFmtId="0" fontId="24" fillId="19" borderId="0" xfId="0" applyFont="1" applyFill="1"/>
    <xf numFmtId="0" fontId="24" fillId="5" borderId="0" xfId="0" applyFont="1" applyFill="1"/>
    <xf numFmtId="0" fontId="2" fillId="5" borderId="0" xfId="0" applyFont="1" applyFill="1" applyBorder="1"/>
    <xf numFmtId="44" fontId="25" fillId="0" borderId="14" xfId="2" applyFont="1" applyBorder="1"/>
    <xf numFmtId="0" fontId="5" fillId="7" borderId="12" xfId="0" applyFont="1" applyFill="1" applyBorder="1" applyAlignment="1">
      <alignment horizontal="center"/>
    </xf>
    <xf numFmtId="9" fontId="23" fillId="0" borderId="7" xfId="3" applyFont="1" applyFill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4" fillId="18" borderId="0" xfId="0" applyFont="1" applyFill="1" applyAlignment="1">
      <alignment horizontal="center"/>
    </xf>
    <xf numFmtId="164" fontId="18" fillId="0" borderId="7" xfId="2" applyNumberFormat="1" applyFont="1" applyFill="1" applyBorder="1"/>
    <xf numFmtId="164" fontId="18" fillId="0" borderId="0" xfId="0" applyNumberFormat="1" applyFont="1" applyFill="1" applyBorder="1"/>
    <xf numFmtId="164" fontId="18" fillId="0" borderId="14" xfId="2" applyNumberFormat="1" applyFont="1" applyFill="1" applyBorder="1"/>
    <xf numFmtId="164" fontId="18" fillId="0" borderId="0" xfId="2" applyNumberFormat="1" applyFont="1" applyFill="1" applyBorder="1"/>
    <xf numFmtId="164" fontId="18" fillId="0" borderId="0" xfId="0" applyNumberFormat="1" applyFont="1" applyFill="1" applyBorder="1" applyAlignment="1"/>
    <xf numFmtId="164" fontId="18" fillId="0" borderId="0" xfId="2" applyNumberFormat="1" applyFont="1" applyFill="1" applyBorder="1" applyAlignment="1"/>
    <xf numFmtId="164" fontId="10" fillId="0" borderId="0" xfId="0" applyNumberFormat="1" applyFont="1" applyFill="1" applyBorder="1"/>
    <xf numFmtId="164" fontId="0" fillId="0" borderId="0" xfId="0" applyNumberFormat="1" applyFill="1" applyBorder="1"/>
    <xf numFmtId="164" fontId="10" fillId="0" borderId="12" xfId="2" applyNumberFormat="1" applyFont="1" applyFill="1" applyBorder="1"/>
    <xf numFmtId="164" fontId="0" fillId="0" borderId="12" xfId="2" applyNumberFormat="1" applyFont="1" applyFill="1" applyBorder="1"/>
    <xf numFmtId="164" fontId="10" fillId="18" borderId="0" xfId="2" applyNumberFormat="1" applyFont="1" applyFill="1" applyBorder="1"/>
    <xf numFmtId="164" fontId="10" fillId="18" borderId="0" xfId="0" applyNumberFormat="1" applyFont="1" applyFill="1" applyBorder="1"/>
    <xf numFmtId="164" fontId="10" fillId="19" borderId="0" xfId="2" applyNumberFormat="1" applyFont="1" applyFill="1" applyBorder="1"/>
    <xf numFmtId="164" fontId="10" fillId="19" borderId="0" xfId="0" applyNumberFormat="1" applyFont="1" applyFill="1" applyBorder="1"/>
    <xf numFmtId="164" fontId="2" fillId="19" borderId="0" xfId="0" applyNumberFormat="1" applyFont="1" applyFill="1" applyBorder="1"/>
    <xf numFmtId="164" fontId="0" fillId="0" borderId="0" xfId="2" applyNumberFormat="1" applyFont="1" applyFill="1" applyBorder="1"/>
    <xf numFmtId="164" fontId="18" fillId="0" borderId="12" xfId="2" applyNumberFormat="1" applyFont="1" applyFill="1" applyBorder="1"/>
    <xf numFmtId="164" fontId="18" fillId="0" borderId="12" xfId="0" applyNumberFormat="1" applyFont="1" applyFill="1" applyBorder="1"/>
    <xf numFmtId="164" fontId="2" fillId="5" borderId="11" xfId="0" applyNumberFormat="1" applyFont="1" applyFill="1" applyBorder="1"/>
    <xf numFmtId="164" fontId="2" fillId="5" borderId="0" xfId="0" applyNumberFormat="1" applyFont="1" applyFill="1" applyBorder="1"/>
    <xf numFmtId="10" fontId="25" fillId="0" borderId="7" xfId="3" applyNumberFormat="1" applyFont="1" applyBorder="1"/>
    <xf numFmtId="2" fontId="25" fillId="0" borderId="7" xfId="0" applyNumberFormat="1" applyFont="1" applyBorder="1"/>
    <xf numFmtId="0" fontId="18" fillId="0" borderId="0" xfId="0" applyFont="1" applyBorder="1" applyAlignment="1">
      <alignment horizontal="center"/>
    </xf>
    <xf numFmtId="0" fontId="5" fillId="7" borderId="4" xfId="0" applyFont="1" applyFill="1" applyBorder="1" applyAlignment="1">
      <alignment horizontal="left"/>
    </xf>
    <xf numFmtId="0" fontId="5" fillId="7" borderId="0" xfId="0" applyFont="1" applyFill="1" applyBorder="1" applyAlignment="1">
      <alignment horizontal="left"/>
    </xf>
    <xf numFmtId="0" fontId="5" fillId="16" borderId="4" xfId="0" applyFont="1" applyFill="1" applyBorder="1" applyAlignment="1">
      <alignment horizontal="left"/>
    </xf>
    <xf numFmtId="0" fontId="5" fillId="16" borderId="0" xfId="0" applyFont="1" applyFill="1" applyBorder="1" applyAlignment="1">
      <alignment horizontal="left"/>
    </xf>
    <xf numFmtId="0" fontId="4" fillId="8" borderId="1" xfId="0" applyFont="1" applyFill="1" applyBorder="1" applyAlignment="1">
      <alignment horizontal="left" indent="1"/>
    </xf>
    <xf numFmtId="0" fontId="4" fillId="8" borderId="2" xfId="0" applyFont="1" applyFill="1" applyBorder="1" applyAlignment="1">
      <alignment horizontal="left" indent="1"/>
    </xf>
    <xf numFmtId="0" fontId="4" fillId="8" borderId="2" xfId="0" applyFont="1" applyFill="1" applyBorder="1" applyAlignment="1">
      <alignment horizontal="right" indent="1"/>
    </xf>
    <xf numFmtId="0" fontId="4" fillId="8" borderId="3" xfId="0" applyFont="1" applyFill="1" applyBorder="1" applyAlignment="1">
      <alignment horizontal="right" indent="1"/>
    </xf>
    <xf numFmtId="0" fontId="5" fillId="11" borderId="4" xfId="0" applyFont="1" applyFill="1" applyBorder="1" applyAlignment="1">
      <alignment horizontal="left"/>
    </xf>
    <xf numFmtId="0" fontId="5" fillId="11" borderId="0" xfId="0" applyFont="1" applyFill="1" applyBorder="1" applyAlignment="1">
      <alignment horizontal="left"/>
    </xf>
    <xf numFmtId="0" fontId="5" fillId="7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5" fillId="2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9" fillId="5" borderId="0" xfId="0" applyFont="1" applyFill="1" applyAlignment="1">
      <alignment horizontal="left" indent="1"/>
    </xf>
    <xf numFmtId="0" fontId="9" fillId="5" borderId="0" xfId="0" applyFont="1" applyFill="1" applyAlignment="1">
      <alignment horizontal="right"/>
    </xf>
    <xf numFmtId="0" fontId="9" fillId="5" borderId="0" xfId="0" applyFont="1" applyFill="1" applyAlignment="1">
      <alignment horizontal="right" indent="1"/>
    </xf>
    <xf numFmtId="0" fontId="12" fillId="0" borderId="0" xfId="0" applyFont="1" applyFill="1"/>
    <xf numFmtId="0" fontId="8" fillId="5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10" fillId="7" borderId="0" xfId="0" applyFont="1" applyFill="1" applyAlignment="1">
      <alignment horizontal="left"/>
    </xf>
    <xf numFmtId="0" fontId="0" fillId="0" borderId="0" xfId="0"/>
    <xf numFmtId="0" fontId="11" fillId="0" borderId="0" xfId="0" applyFont="1"/>
    <xf numFmtId="0" fontId="5" fillId="6" borderId="0" xfId="0" applyFont="1" applyFill="1"/>
    <xf numFmtId="0" fontId="12" fillId="7" borderId="0" xfId="0" applyFont="1" applyFill="1" applyAlignment="1"/>
    <xf numFmtId="0" fontId="12" fillId="8" borderId="0" xfId="0" applyFont="1" applyFill="1"/>
    <xf numFmtId="0" fontId="5" fillId="7" borderId="0" xfId="0" applyFont="1" applyFill="1" applyBorder="1" applyAlignment="1">
      <alignment horizontal="left" indent="1"/>
    </xf>
    <xf numFmtId="0" fontId="4" fillId="8" borderId="0" xfId="0" applyFont="1" applyFill="1" applyBorder="1" applyAlignment="1">
      <alignment horizontal="right" indent="1"/>
    </xf>
    <xf numFmtId="0" fontId="4" fillId="8" borderId="0" xfId="0" applyFont="1" applyFill="1" applyBorder="1" applyAlignment="1">
      <alignment horizontal="left" indent="1"/>
    </xf>
    <xf numFmtId="0" fontId="27" fillId="7" borderId="0" xfId="4" applyFont="1" applyFill="1" applyAlignment="1">
      <alignment horizontal="center" vertical="center"/>
    </xf>
    <xf numFmtId="0" fontId="0" fillId="7" borderId="0" xfId="0" applyFill="1"/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4"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123825</xdr:colOff>
      <xdr:row>5</xdr:row>
      <xdr:rowOff>123825</xdr:rowOff>
    </xdr:from>
    <xdr:to>
      <xdr:col>27</xdr:col>
      <xdr:colOff>118186</xdr:colOff>
      <xdr:row>40</xdr:row>
      <xdr:rowOff>161925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9125" y="1266825"/>
          <a:ext cx="9138361" cy="7772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martsheet.com/try-it?trp=8559&amp;lx=xVQR0jT0e6NQdLG6D5_Agg&amp;utm_source=integrated+content&amp;utm_campaign=/top-excel-financial-templates&amp;utm_medium=Financial+Projections+Template" TargetMode="External"/><Relationship Id="rId1" Type="http://schemas.openxmlformats.org/officeDocument/2006/relationships/hyperlink" Target="https://www.smartsheet.com/try-it?trp=8559&amp;lx=xVQR0jT0e6NQdLG6D5_Agg&amp;utm_source=integrated+content&amp;utm_campaign=/top-excel-financial-templates&amp;utm_medium=Financial+Projections+Templat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42"/>
  <sheetViews>
    <sheetView showGridLines="0" tabSelected="1" topLeftCell="B1" zoomScaleNormal="100" workbookViewId="0">
      <selection activeCell="Q44" sqref="Q44"/>
    </sheetView>
  </sheetViews>
  <sheetFormatPr defaultRowHeight="15" x14ac:dyDescent="0.25"/>
  <cols>
    <col min="2" max="2" width="7.28515625" customWidth="1"/>
    <col min="3" max="3" width="7.5703125" customWidth="1"/>
    <col min="4" max="4" width="27.28515625" bestFit="1" customWidth="1"/>
    <col min="5" max="5" width="4" customWidth="1"/>
    <col min="6" max="6" width="12.7109375" bestFit="1" customWidth="1"/>
    <col min="7" max="7" width="4.28515625" customWidth="1"/>
    <col min="8" max="8" width="14.7109375" bestFit="1" customWidth="1"/>
    <col min="9" max="9" width="9" customWidth="1"/>
    <col min="10" max="10" width="9.42578125" bestFit="1" customWidth="1"/>
    <col min="11" max="11" width="11.7109375" bestFit="1" customWidth="1"/>
    <col min="12" max="12" width="4.5703125" customWidth="1"/>
    <col min="28" max="28" width="4.85546875" customWidth="1"/>
  </cols>
  <sheetData>
    <row r="2" spans="2:28" ht="26.25" x14ac:dyDescent="0.4">
      <c r="B2" s="169" t="s">
        <v>0</v>
      </c>
      <c r="C2" s="170"/>
      <c r="D2" s="170"/>
      <c r="E2" s="77"/>
      <c r="F2" s="77"/>
      <c r="G2" s="77"/>
      <c r="H2" s="171" t="s">
        <v>180</v>
      </c>
      <c r="I2" s="171"/>
      <c r="J2" s="171"/>
      <c r="K2" s="172"/>
      <c r="M2" s="200" t="s">
        <v>181</v>
      </c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</row>
    <row r="3" spans="2:28" ht="15" customHeight="1" x14ac:dyDescent="0.25">
      <c r="B3" s="4"/>
      <c r="C3" s="6"/>
      <c r="D3" s="6"/>
      <c r="E3" s="6"/>
      <c r="F3" s="6"/>
      <c r="G3" s="6"/>
      <c r="H3" s="6"/>
      <c r="I3" s="6"/>
      <c r="J3" s="6"/>
      <c r="K3" s="5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</row>
    <row r="4" spans="2:28" ht="15" customHeight="1" x14ac:dyDescent="0.25">
      <c r="B4" s="4"/>
      <c r="C4" s="6"/>
      <c r="D4" s="6"/>
      <c r="E4" s="6"/>
      <c r="F4" s="6"/>
      <c r="G4" s="6"/>
      <c r="H4" s="6"/>
      <c r="I4" s="6"/>
      <c r="J4" s="6"/>
      <c r="K4" s="5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</row>
    <row r="5" spans="2:28" ht="18.75" customHeight="1" x14ac:dyDescent="0.3">
      <c r="B5" s="165" t="s">
        <v>138</v>
      </c>
      <c r="C5" s="166"/>
      <c r="D5" s="166"/>
      <c r="E5" s="166"/>
      <c r="F5" s="101" t="s">
        <v>113</v>
      </c>
      <c r="G5" s="101"/>
      <c r="H5" s="101" t="s">
        <v>114</v>
      </c>
      <c r="I5" s="175" t="s">
        <v>15</v>
      </c>
      <c r="J5" s="175"/>
      <c r="K5" s="79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</row>
    <row r="6" spans="2:28" ht="15.75" x14ac:dyDescent="0.25">
      <c r="B6" s="80"/>
      <c r="C6" s="81" t="s">
        <v>115</v>
      </c>
      <c r="D6" s="81"/>
      <c r="E6" s="81"/>
      <c r="F6" s="81"/>
      <c r="G6" s="81"/>
      <c r="H6" s="81"/>
      <c r="I6" s="176" t="s">
        <v>151</v>
      </c>
      <c r="J6" s="176"/>
      <c r="K6" s="5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</row>
    <row r="7" spans="2:28" ht="15.75" x14ac:dyDescent="0.25">
      <c r="B7" s="82"/>
      <c r="C7" s="83"/>
      <c r="D7" s="83" t="s">
        <v>116</v>
      </c>
      <c r="E7" s="83"/>
      <c r="F7" s="84">
        <v>5000</v>
      </c>
      <c r="G7" s="83"/>
      <c r="H7" s="83"/>
      <c r="I7" s="164" t="s">
        <v>137</v>
      </c>
      <c r="J7" s="164"/>
      <c r="K7" s="5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</row>
    <row r="8" spans="2:28" ht="15.75" x14ac:dyDescent="0.25">
      <c r="B8" s="82"/>
      <c r="C8" s="83"/>
      <c r="D8" s="83" t="s">
        <v>117</v>
      </c>
      <c r="E8" s="83"/>
      <c r="F8" s="84">
        <v>20000</v>
      </c>
      <c r="G8" s="83"/>
      <c r="H8" s="83"/>
      <c r="I8" s="164">
        <v>10</v>
      </c>
      <c r="J8" s="164"/>
      <c r="K8" s="5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</row>
    <row r="9" spans="2:28" ht="15.75" x14ac:dyDescent="0.25">
      <c r="B9" s="82"/>
      <c r="C9" s="83"/>
      <c r="D9" s="83" t="s">
        <v>118</v>
      </c>
      <c r="E9" s="83"/>
      <c r="F9" s="84">
        <v>0</v>
      </c>
      <c r="G9" s="83"/>
      <c r="H9" s="83"/>
      <c r="I9" s="164"/>
      <c r="J9" s="164"/>
      <c r="K9" s="5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</row>
    <row r="10" spans="2:28" ht="15.75" x14ac:dyDescent="0.25">
      <c r="B10" s="82"/>
      <c r="C10" s="83"/>
      <c r="D10" s="83" t="s">
        <v>119</v>
      </c>
      <c r="E10" s="83"/>
      <c r="F10" s="84">
        <v>2000</v>
      </c>
      <c r="G10" s="83"/>
      <c r="H10" s="83"/>
      <c r="I10" s="164">
        <v>5</v>
      </c>
      <c r="J10" s="164"/>
      <c r="K10" s="5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</row>
    <row r="11" spans="2:28" ht="15.75" x14ac:dyDescent="0.25">
      <c r="B11" s="82"/>
      <c r="C11" s="83"/>
      <c r="D11" s="83" t="s">
        <v>120</v>
      </c>
      <c r="E11" s="83"/>
      <c r="F11" s="84">
        <v>0</v>
      </c>
      <c r="G11" s="83"/>
      <c r="H11" s="83"/>
      <c r="I11" s="164"/>
      <c r="J11" s="164"/>
      <c r="K11" s="5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</row>
    <row r="12" spans="2:28" ht="15.75" x14ac:dyDescent="0.25">
      <c r="B12" s="82"/>
      <c r="C12" s="83"/>
      <c r="D12" s="83" t="s">
        <v>121</v>
      </c>
      <c r="E12" s="83"/>
      <c r="F12" s="84">
        <v>0</v>
      </c>
      <c r="G12" s="83"/>
      <c r="H12" s="83"/>
      <c r="I12" s="164"/>
      <c r="J12" s="164"/>
      <c r="K12" s="5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</row>
    <row r="13" spans="2:28" ht="16.5" thickBot="1" x14ac:dyDescent="0.3">
      <c r="B13" s="82"/>
      <c r="C13" s="83"/>
      <c r="D13" s="83" t="s">
        <v>122</v>
      </c>
      <c r="E13" s="83"/>
      <c r="F13" s="84">
        <v>0</v>
      </c>
      <c r="G13" s="83"/>
      <c r="H13" s="75"/>
      <c r="I13" s="164"/>
      <c r="J13" s="164"/>
      <c r="K13" s="5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1"/>
    </row>
    <row r="14" spans="2:28" ht="15.75" x14ac:dyDescent="0.25">
      <c r="B14" s="85"/>
      <c r="C14" s="86" t="s">
        <v>123</v>
      </c>
      <c r="D14" s="86"/>
      <c r="E14" s="86"/>
      <c r="F14" s="86"/>
      <c r="G14" s="86"/>
      <c r="H14" s="87">
        <f>SUM(F7:F13)</f>
        <v>27000</v>
      </c>
      <c r="I14" s="86"/>
      <c r="J14" s="6"/>
      <c r="K14" s="5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</row>
    <row r="15" spans="2:28" ht="15.75" x14ac:dyDescent="0.25">
      <c r="B15" s="82"/>
      <c r="C15" s="83"/>
      <c r="D15" s="83"/>
      <c r="E15" s="83"/>
      <c r="F15" s="83"/>
      <c r="G15" s="83"/>
      <c r="H15" s="83"/>
      <c r="I15" s="83"/>
      <c r="J15" s="6"/>
      <c r="K15" s="5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</row>
    <row r="16" spans="2:28" ht="15.75" x14ac:dyDescent="0.25">
      <c r="B16" s="80"/>
      <c r="C16" s="81" t="s">
        <v>124</v>
      </c>
      <c r="D16" s="81"/>
      <c r="E16" s="81"/>
      <c r="F16" s="81"/>
      <c r="G16" s="81"/>
      <c r="H16" s="81"/>
      <c r="I16" s="81"/>
      <c r="J16" s="6"/>
      <c r="K16" s="5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</row>
    <row r="17" spans="2:28" ht="15.75" x14ac:dyDescent="0.25">
      <c r="B17" s="82"/>
      <c r="C17" s="83"/>
      <c r="D17" s="83" t="s">
        <v>125</v>
      </c>
      <c r="E17" s="83"/>
      <c r="F17" s="84">
        <v>0</v>
      </c>
      <c r="G17" s="83"/>
      <c r="H17" s="83"/>
      <c r="I17" s="83"/>
      <c r="J17" s="6"/>
      <c r="K17" s="5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</row>
    <row r="18" spans="2:28" ht="15.75" x14ac:dyDescent="0.25">
      <c r="B18" s="82"/>
      <c r="C18" s="83"/>
      <c r="D18" s="83" t="s">
        <v>126</v>
      </c>
      <c r="E18" s="83"/>
      <c r="F18" s="84">
        <v>1000</v>
      </c>
      <c r="G18" s="83"/>
      <c r="H18" s="83"/>
      <c r="I18" s="83"/>
      <c r="J18" s="6"/>
      <c r="K18" s="5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</row>
    <row r="19" spans="2:28" ht="15.75" x14ac:dyDescent="0.25">
      <c r="B19" s="82"/>
      <c r="C19" s="83"/>
      <c r="D19" s="83" t="s">
        <v>76</v>
      </c>
      <c r="E19" s="83"/>
      <c r="F19" s="84">
        <v>2000</v>
      </c>
      <c r="G19" s="83"/>
      <c r="H19" s="83"/>
      <c r="I19" s="83"/>
      <c r="J19" s="6"/>
      <c r="K19" s="5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</row>
    <row r="20" spans="2:28" ht="15.75" x14ac:dyDescent="0.25">
      <c r="B20" s="82"/>
      <c r="C20" s="83"/>
      <c r="D20" s="83" t="s">
        <v>127</v>
      </c>
      <c r="E20" s="83"/>
      <c r="F20" s="84">
        <v>1500</v>
      </c>
      <c r="G20" s="83"/>
      <c r="H20" s="83"/>
      <c r="I20" s="83"/>
      <c r="J20" s="6"/>
      <c r="K20" s="5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  <c r="AA20" s="201"/>
      <c r="AB20" s="201"/>
    </row>
    <row r="21" spans="2:28" ht="15.75" x14ac:dyDescent="0.25">
      <c r="B21" s="82"/>
      <c r="C21" s="83"/>
      <c r="D21" s="83" t="s">
        <v>128</v>
      </c>
      <c r="E21" s="83"/>
      <c r="F21" s="84">
        <v>0</v>
      </c>
      <c r="G21" s="83"/>
      <c r="H21" s="83"/>
      <c r="I21" s="83"/>
      <c r="J21" s="6"/>
      <c r="K21" s="5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</row>
    <row r="22" spans="2:28" ht="15.75" x14ac:dyDescent="0.25">
      <c r="B22" s="82"/>
      <c r="C22" s="83"/>
      <c r="D22" s="83" t="s">
        <v>129</v>
      </c>
      <c r="E22" s="83"/>
      <c r="F22" s="84">
        <v>500</v>
      </c>
      <c r="G22" s="83"/>
      <c r="H22" s="83"/>
      <c r="I22" s="83"/>
      <c r="J22" s="6"/>
      <c r="K22" s="5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</row>
    <row r="23" spans="2:28" ht="15.75" x14ac:dyDescent="0.25">
      <c r="B23" s="82"/>
      <c r="C23" s="83"/>
      <c r="D23" s="83" t="s">
        <v>130</v>
      </c>
      <c r="E23" s="83"/>
      <c r="F23" s="84">
        <v>300</v>
      </c>
      <c r="G23" s="83"/>
      <c r="H23" s="83"/>
      <c r="I23" s="83"/>
      <c r="J23" s="6"/>
      <c r="K23" s="5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</row>
    <row r="24" spans="2:28" ht="15.75" x14ac:dyDescent="0.25">
      <c r="B24" s="82"/>
      <c r="C24" s="83"/>
      <c r="D24" s="83" t="s">
        <v>131</v>
      </c>
      <c r="E24" s="83"/>
      <c r="F24" s="84">
        <v>600</v>
      </c>
      <c r="G24" s="83"/>
      <c r="H24" s="83"/>
      <c r="I24" s="83"/>
      <c r="J24" s="6"/>
      <c r="K24" s="5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</row>
    <row r="25" spans="2:28" ht="15.75" x14ac:dyDescent="0.25">
      <c r="B25" s="82"/>
      <c r="C25" s="83"/>
      <c r="D25" s="83" t="s">
        <v>132</v>
      </c>
      <c r="E25" s="83"/>
      <c r="F25" s="84">
        <v>150</v>
      </c>
      <c r="G25" s="83"/>
      <c r="H25" s="83"/>
      <c r="I25" s="83"/>
      <c r="J25" s="6"/>
      <c r="K25" s="5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1"/>
      <c r="AB25" s="201"/>
    </row>
    <row r="26" spans="2:28" ht="15.75" x14ac:dyDescent="0.25">
      <c r="B26" s="82"/>
      <c r="C26" s="83"/>
      <c r="D26" s="83" t="s">
        <v>133</v>
      </c>
      <c r="E26" s="83"/>
      <c r="F26" s="84">
        <v>0</v>
      </c>
      <c r="G26" s="83"/>
      <c r="H26" s="83"/>
      <c r="I26" s="83"/>
      <c r="J26" s="6"/>
      <c r="K26" s="5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</row>
    <row r="27" spans="2:28" ht="16.5" thickBot="1" x14ac:dyDescent="0.3">
      <c r="B27" s="82"/>
      <c r="C27" s="83"/>
      <c r="D27" s="83" t="s">
        <v>134</v>
      </c>
      <c r="E27" s="83"/>
      <c r="F27" s="84">
        <v>0</v>
      </c>
      <c r="G27" s="83"/>
      <c r="H27" s="75"/>
      <c r="I27" s="83"/>
      <c r="J27" s="6"/>
      <c r="K27" s="5"/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1"/>
      <c r="Z27" s="201"/>
      <c r="AA27" s="201"/>
      <c r="AB27" s="201"/>
    </row>
    <row r="28" spans="2:28" ht="15.75" x14ac:dyDescent="0.25">
      <c r="B28" s="85"/>
      <c r="C28" s="86" t="s">
        <v>135</v>
      </c>
      <c r="D28" s="86"/>
      <c r="E28" s="86"/>
      <c r="F28" s="86"/>
      <c r="G28" s="86"/>
      <c r="H28" s="87">
        <f>SUM(F17:F27)</f>
        <v>6050</v>
      </c>
      <c r="I28" s="86"/>
      <c r="J28" s="6"/>
      <c r="K28" s="5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</row>
    <row r="29" spans="2:28" x14ac:dyDescent="0.25">
      <c r="B29" s="4"/>
      <c r="C29" s="6"/>
      <c r="D29" s="6"/>
      <c r="E29" s="6"/>
      <c r="F29" s="6"/>
      <c r="G29" s="6"/>
      <c r="H29" s="6"/>
      <c r="I29" s="6"/>
      <c r="J29" s="6"/>
      <c r="K29" s="5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</row>
    <row r="30" spans="2:28" ht="19.5" thickBot="1" x14ac:dyDescent="0.35">
      <c r="B30" s="167" t="s">
        <v>136</v>
      </c>
      <c r="C30" s="168"/>
      <c r="D30" s="168"/>
      <c r="E30" s="168"/>
      <c r="F30" s="88"/>
      <c r="G30" s="88"/>
      <c r="H30" s="74">
        <f>H14+H28</f>
        <v>33050</v>
      </c>
      <c r="I30" s="88"/>
      <c r="J30" s="78"/>
      <c r="K30" s="79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</row>
    <row r="31" spans="2:28" ht="15.75" thickTop="1" x14ac:dyDescent="0.25">
      <c r="B31" s="4"/>
      <c r="C31" s="6"/>
      <c r="D31" s="6"/>
      <c r="E31" s="6"/>
      <c r="F31" s="6"/>
      <c r="G31" s="6"/>
      <c r="H31" s="6"/>
      <c r="I31" s="6"/>
      <c r="J31" s="6"/>
      <c r="K31" s="5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</row>
    <row r="32" spans="2:28" ht="75" x14ac:dyDescent="0.3">
      <c r="B32" s="173" t="s">
        <v>139</v>
      </c>
      <c r="C32" s="174"/>
      <c r="D32" s="174"/>
      <c r="E32" s="174"/>
      <c r="F32" s="89" t="s">
        <v>113</v>
      </c>
      <c r="G32" s="89"/>
      <c r="H32" s="108" t="s">
        <v>114</v>
      </c>
      <c r="I32" s="94" t="s">
        <v>148</v>
      </c>
      <c r="J32" s="94" t="s">
        <v>149</v>
      </c>
      <c r="K32" s="94" t="s">
        <v>150</v>
      </c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</row>
    <row r="33" spans="2:28" x14ac:dyDescent="0.25">
      <c r="B33" s="4"/>
      <c r="C33" s="6" t="s">
        <v>96</v>
      </c>
      <c r="D33" s="6"/>
      <c r="E33" s="6"/>
      <c r="F33" s="90">
        <f>IF(H33=0,0,H33/$H$41)</f>
        <v>0.44085231447465101</v>
      </c>
      <c r="G33" s="6"/>
      <c r="H33" s="91">
        <v>30000</v>
      </c>
      <c r="I33" s="95"/>
      <c r="J33" s="95"/>
      <c r="K33" s="95"/>
      <c r="M33" s="201"/>
      <c r="N33" s="201"/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01"/>
      <c r="AA33" s="201"/>
      <c r="AB33" s="201"/>
    </row>
    <row r="34" spans="2:28" x14ac:dyDescent="0.25">
      <c r="B34" s="4"/>
      <c r="C34" s="6" t="s">
        <v>140</v>
      </c>
      <c r="D34" s="6"/>
      <c r="E34" s="6"/>
      <c r="F34" s="90">
        <f>IF(H34=0,0,H34/$H$41)</f>
        <v>0.14695077149155034</v>
      </c>
      <c r="G34" s="6"/>
      <c r="H34" s="91">
        <v>10000</v>
      </c>
      <c r="I34" s="95"/>
      <c r="J34" s="95"/>
      <c r="K34" s="95"/>
      <c r="M34" s="201"/>
      <c r="N34" s="201"/>
      <c r="O34" s="201"/>
      <c r="P34" s="201"/>
      <c r="Q34" s="201"/>
      <c r="R34" s="201"/>
      <c r="S34" s="201"/>
      <c r="T34" s="201"/>
      <c r="U34" s="201"/>
      <c r="V34" s="201"/>
      <c r="W34" s="201"/>
      <c r="X34" s="201"/>
      <c r="Y34" s="201"/>
      <c r="Z34" s="201"/>
      <c r="AA34" s="201"/>
      <c r="AB34" s="201"/>
    </row>
    <row r="35" spans="2:28" x14ac:dyDescent="0.25">
      <c r="B35" s="4"/>
      <c r="C35" s="103" t="s">
        <v>141</v>
      </c>
      <c r="D35" s="6"/>
      <c r="E35" s="6"/>
      <c r="F35" s="6"/>
      <c r="G35" s="6"/>
      <c r="H35" s="6"/>
      <c r="I35" s="95"/>
      <c r="J35" s="95"/>
      <c r="K35" s="95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</row>
    <row r="36" spans="2:28" x14ac:dyDescent="0.25">
      <c r="B36" s="4"/>
      <c r="C36" s="6"/>
      <c r="D36" s="6" t="s">
        <v>142</v>
      </c>
      <c r="E36" s="6"/>
      <c r="F36" s="90">
        <f>IF(H36=0,0,H36/$H$41)</f>
        <v>0</v>
      </c>
      <c r="G36" s="6"/>
      <c r="H36" s="106">
        <v>0</v>
      </c>
      <c r="I36" s="104">
        <v>0</v>
      </c>
      <c r="J36" s="96"/>
      <c r="K36" s="97">
        <f>ABS(IF(H36=0,0,PMT(I36/12,J36,H36)))</f>
        <v>0</v>
      </c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</row>
    <row r="37" spans="2:28" x14ac:dyDescent="0.25">
      <c r="B37" s="4"/>
      <c r="C37" s="6"/>
      <c r="D37" s="6" t="s">
        <v>143</v>
      </c>
      <c r="E37" s="6"/>
      <c r="F37" s="90">
        <f>IF(H37=0,0,H37/$H$41)</f>
        <v>0.36737692872887584</v>
      </c>
      <c r="G37" s="6"/>
      <c r="H37" s="106">
        <v>25000</v>
      </c>
      <c r="I37" s="104">
        <v>0.06</v>
      </c>
      <c r="J37" s="96">
        <f>10*12</f>
        <v>120</v>
      </c>
      <c r="K37" s="97">
        <f>ABS(IF(H37=0,0,PMT(I37/12,J37,H37)))</f>
        <v>277.55125485412361</v>
      </c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  <c r="Y37" s="201"/>
      <c r="Z37" s="201"/>
      <c r="AA37" s="201"/>
      <c r="AB37" s="201"/>
    </row>
    <row r="38" spans="2:28" x14ac:dyDescent="0.25">
      <c r="B38" s="4"/>
      <c r="C38" s="6"/>
      <c r="D38" s="6" t="s">
        <v>144</v>
      </c>
      <c r="E38" s="6"/>
      <c r="F38" s="90">
        <f>IF(H38=0,0,H38/$H$41)</f>
        <v>4.4819985304922851E-2</v>
      </c>
      <c r="G38" s="6"/>
      <c r="H38" s="106">
        <v>3050</v>
      </c>
      <c r="I38" s="104">
        <v>0.09</v>
      </c>
      <c r="J38" s="96">
        <f>5*12</f>
        <v>60</v>
      </c>
      <c r="K38" s="97">
        <f>ABS(IF(H38=0,0,PMT(I38/12,J38,H38)))</f>
        <v>63.312983440379725</v>
      </c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</row>
    <row r="39" spans="2:28" x14ac:dyDescent="0.25">
      <c r="B39" s="4"/>
      <c r="C39" s="6"/>
      <c r="D39" s="6" t="s">
        <v>145</v>
      </c>
      <c r="E39" s="6"/>
      <c r="F39" s="90">
        <f>IF(H39=0,0,H39/$H$41)</f>
        <v>0</v>
      </c>
      <c r="G39" s="6"/>
      <c r="H39" s="106">
        <v>0</v>
      </c>
      <c r="I39" s="104">
        <v>0</v>
      </c>
      <c r="J39" s="96"/>
      <c r="K39" s="97">
        <f>ABS(IF(H39=0,0,PMT(I39/12,J39,H39)))</f>
        <v>0</v>
      </c>
      <c r="M39" s="201"/>
      <c r="N39" s="201"/>
      <c r="O39" s="201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</row>
    <row r="40" spans="2:28" x14ac:dyDescent="0.25">
      <c r="B40" s="4"/>
      <c r="C40" s="6"/>
      <c r="D40" s="6" t="s">
        <v>146</v>
      </c>
      <c r="E40" s="6"/>
      <c r="F40" s="90">
        <f>IF(H40=0,0,H40/$H$41)</f>
        <v>0</v>
      </c>
      <c r="G40" s="6"/>
      <c r="H40" s="106">
        <v>0</v>
      </c>
      <c r="I40" s="105">
        <v>0</v>
      </c>
      <c r="J40" s="98"/>
      <c r="K40" s="99">
        <f>ABS(IF(H40=0,0,PMT(I40/12,J40,H40)))</f>
        <v>0</v>
      </c>
      <c r="M40" s="201"/>
      <c r="N40" s="201"/>
      <c r="O40" s="201"/>
      <c r="P40" s="201"/>
      <c r="Q40" s="201"/>
      <c r="R40" s="201"/>
      <c r="S40" s="201"/>
      <c r="T40" s="201"/>
      <c r="U40" s="201"/>
      <c r="V40" s="201"/>
      <c r="W40" s="201"/>
      <c r="X40" s="201"/>
      <c r="Y40" s="201"/>
      <c r="Z40" s="201"/>
      <c r="AA40" s="201"/>
      <c r="AB40" s="201"/>
    </row>
    <row r="41" spans="2:28" ht="19.5" thickBot="1" x14ac:dyDescent="0.35">
      <c r="B41" s="92" t="s">
        <v>147</v>
      </c>
      <c r="C41" s="93"/>
      <c r="D41" s="93"/>
      <c r="E41" s="93"/>
      <c r="F41" s="93"/>
      <c r="G41" s="93"/>
      <c r="H41" s="76">
        <f>SUM(H33:H40)</f>
        <v>68050</v>
      </c>
      <c r="I41" s="100"/>
      <c r="J41" s="100"/>
      <c r="K41" s="107">
        <f>SUM(K36:K40)</f>
        <v>340.86423829450337</v>
      </c>
      <c r="M41" s="201"/>
      <c r="N41" s="201"/>
      <c r="O41" s="201"/>
      <c r="P41" s="201"/>
      <c r="Q41" s="201"/>
      <c r="R41" s="201"/>
      <c r="S41" s="201"/>
      <c r="T41" s="201"/>
      <c r="U41" s="201"/>
      <c r="V41" s="201"/>
      <c r="W41" s="201"/>
      <c r="X41" s="201"/>
      <c r="Y41" s="201"/>
      <c r="Z41" s="201"/>
      <c r="AA41" s="201"/>
      <c r="AB41" s="201"/>
    </row>
    <row r="42" spans="2:28" ht="15.75" thickTop="1" x14ac:dyDescent="0.25"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</row>
  </sheetData>
  <mergeCells count="15">
    <mergeCell ref="M2:AB5"/>
    <mergeCell ref="B32:E32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B5:E5"/>
    <mergeCell ref="B30:E30"/>
    <mergeCell ref="B2:D2"/>
    <mergeCell ref="H2:K2"/>
  </mergeCells>
  <hyperlinks>
    <hyperlink ref="M2:W5" r:id="rId1" display="Or, Create Your Financial Projections in Smartsheet"/>
    <hyperlink ref="M2:AB5" r:id="rId2" display="Or, Click Here to Create Your Financial Projections in Smartsheet"/>
  </hyperlinks>
  <pageMargins left="0.7" right="0.7" top="0.75" bottom="0.75" header="0.3" footer="0.3"/>
  <pageSetup orientation="portrait" horizontalDpi="1200" verticalDpi="12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3"/>
  <sheetViews>
    <sheetView zoomScale="70" zoomScaleNormal="70" workbookViewId="0">
      <selection activeCell="L24" sqref="L24"/>
    </sheetView>
  </sheetViews>
  <sheetFormatPr defaultRowHeight="15" x14ac:dyDescent="0.25"/>
  <cols>
    <col min="1" max="1" width="4.7109375" customWidth="1"/>
    <col min="4" max="4" width="31.28515625" bestFit="1" customWidth="1"/>
    <col min="5" max="5" width="16.28515625" customWidth="1"/>
    <col min="6" max="7" width="16.5703125" customWidth="1"/>
  </cols>
  <sheetData>
    <row r="2" spans="2:8" x14ac:dyDescent="0.25">
      <c r="B2" s="1"/>
      <c r="C2" s="2"/>
      <c r="D2" s="2"/>
      <c r="E2" s="2"/>
      <c r="F2" s="2"/>
      <c r="G2" s="2"/>
      <c r="H2" s="3"/>
    </row>
    <row r="3" spans="2:8" ht="26.25" x14ac:dyDescent="0.4">
      <c r="B3" s="4"/>
      <c r="C3" s="184" t="s">
        <v>0</v>
      </c>
      <c r="D3" s="184"/>
      <c r="E3" s="177" t="s">
        <v>1</v>
      </c>
      <c r="F3" s="177"/>
      <c r="G3" s="62"/>
      <c r="H3" s="5"/>
    </row>
    <row r="4" spans="2:8" x14ac:dyDescent="0.25">
      <c r="B4" s="4"/>
      <c r="C4" s="178" t="s">
        <v>2</v>
      </c>
      <c r="D4" s="178"/>
      <c r="E4" s="179"/>
      <c r="F4" s="179"/>
      <c r="G4" s="63"/>
      <c r="H4" s="5"/>
    </row>
    <row r="5" spans="2:8" x14ac:dyDescent="0.25">
      <c r="B5" s="4"/>
      <c r="C5" s="6"/>
      <c r="D5" s="6"/>
      <c r="E5" s="6"/>
      <c r="F5" s="6"/>
      <c r="G5" s="6"/>
      <c r="H5" s="5"/>
    </row>
    <row r="6" spans="2:8" ht="18.75" x14ac:dyDescent="0.3">
      <c r="B6" s="4"/>
      <c r="C6" s="180" t="s">
        <v>3</v>
      </c>
      <c r="D6" s="180"/>
      <c r="E6" s="68" t="s">
        <v>110</v>
      </c>
      <c r="F6" s="68" t="s">
        <v>111</v>
      </c>
      <c r="G6" s="68" t="s">
        <v>112</v>
      </c>
      <c r="H6" s="5"/>
    </row>
    <row r="7" spans="2:8" x14ac:dyDescent="0.25">
      <c r="B7" s="4"/>
      <c r="C7" s="6"/>
      <c r="D7" s="7" t="s">
        <v>4</v>
      </c>
      <c r="E7" s="8">
        <v>150000</v>
      </c>
      <c r="F7" s="8">
        <v>175000</v>
      </c>
      <c r="G7" s="8"/>
      <c r="H7" s="5"/>
    </row>
    <row r="8" spans="2:8" x14ac:dyDescent="0.25">
      <c r="B8" s="4"/>
      <c r="C8" s="6"/>
      <c r="D8" s="7" t="s">
        <v>5</v>
      </c>
      <c r="E8" s="8"/>
      <c r="F8" s="8"/>
      <c r="G8" s="8"/>
      <c r="H8" s="5"/>
    </row>
    <row r="9" spans="2:8" x14ac:dyDescent="0.25">
      <c r="B9" s="4"/>
      <c r="C9" s="6"/>
      <c r="D9" s="7" t="s">
        <v>6</v>
      </c>
      <c r="E9" s="8">
        <v>50500</v>
      </c>
      <c r="F9" s="8">
        <v>75000</v>
      </c>
      <c r="G9" s="8"/>
      <c r="H9" s="5"/>
    </row>
    <row r="10" spans="2:8" x14ac:dyDescent="0.25">
      <c r="B10" s="4"/>
      <c r="C10" s="6"/>
      <c r="D10" s="7" t="s">
        <v>7</v>
      </c>
      <c r="E10" s="8"/>
      <c r="F10" s="8"/>
      <c r="G10" s="8"/>
      <c r="H10" s="5"/>
    </row>
    <row r="11" spans="2:8" x14ac:dyDescent="0.25">
      <c r="B11" s="4"/>
      <c r="C11" s="6"/>
      <c r="D11" s="7" t="s">
        <v>8</v>
      </c>
      <c r="E11" s="8"/>
      <c r="F11" s="8"/>
      <c r="G11" s="8"/>
      <c r="H11" s="5"/>
    </row>
    <row r="12" spans="2:8" x14ac:dyDescent="0.25">
      <c r="B12" s="4"/>
      <c r="C12" s="181" t="s">
        <v>9</v>
      </c>
      <c r="D12" s="181"/>
      <c r="E12" s="9">
        <f>SUM(E7:E11)</f>
        <v>200500</v>
      </c>
      <c r="F12" s="9">
        <f>SUM(F7:F11)</f>
        <v>250000</v>
      </c>
      <c r="G12" s="64"/>
      <c r="H12" s="5"/>
    </row>
    <row r="13" spans="2:8" x14ac:dyDescent="0.25">
      <c r="B13" s="4"/>
      <c r="C13" s="6"/>
      <c r="D13" s="6"/>
      <c r="E13" s="10"/>
      <c r="F13" s="10"/>
      <c r="G13" s="10"/>
      <c r="H13" s="5"/>
    </row>
    <row r="14" spans="2:8" ht="18.75" x14ac:dyDescent="0.3">
      <c r="B14" s="4"/>
      <c r="C14" s="180" t="s">
        <v>10</v>
      </c>
      <c r="D14" s="180"/>
      <c r="E14" s="11"/>
      <c r="F14" s="11"/>
      <c r="G14" s="11"/>
      <c r="H14" s="5"/>
    </row>
    <row r="15" spans="2:8" x14ac:dyDescent="0.25">
      <c r="B15" s="4"/>
      <c r="C15" s="6"/>
      <c r="D15" s="7" t="s">
        <v>11</v>
      </c>
      <c r="E15" s="8">
        <v>500</v>
      </c>
      <c r="F15" s="8">
        <v>450</v>
      </c>
      <c r="G15" s="8"/>
      <c r="H15" s="5"/>
    </row>
    <row r="16" spans="2:8" x14ac:dyDescent="0.25">
      <c r="B16" s="4"/>
      <c r="C16" s="6"/>
      <c r="D16" s="7" t="s">
        <v>12</v>
      </c>
      <c r="E16" s="8"/>
      <c r="F16" s="8"/>
      <c r="G16" s="8"/>
      <c r="H16" s="5"/>
    </row>
    <row r="17" spans="2:8" x14ac:dyDescent="0.25">
      <c r="B17" s="4"/>
      <c r="C17" s="6"/>
      <c r="D17" s="7" t="s">
        <v>13</v>
      </c>
      <c r="E17" s="8"/>
      <c r="F17" s="8"/>
      <c r="G17" s="8"/>
      <c r="H17" s="5"/>
    </row>
    <row r="18" spans="2:8" x14ac:dyDescent="0.25">
      <c r="B18" s="4"/>
      <c r="C18" s="6"/>
      <c r="D18" s="7" t="s">
        <v>14</v>
      </c>
      <c r="E18" s="8">
        <v>55000</v>
      </c>
      <c r="F18" s="8">
        <v>75000</v>
      </c>
      <c r="G18" s="8"/>
      <c r="H18" s="5"/>
    </row>
    <row r="19" spans="2:8" x14ac:dyDescent="0.25">
      <c r="B19" s="4"/>
      <c r="C19" s="6"/>
      <c r="D19" s="7" t="s">
        <v>15</v>
      </c>
      <c r="E19" s="8"/>
      <c r="F19" s="8"/>
      <c r="G19" s="8"/>
      <c r="H19" s="5"/>
    </row>
    <row r="20" spans="2:8" x14ac:dyDescent="0.25">
      <c r="B20" s="4"/>
      <c r="C20" s="6"/>
      <c r="D20" s="7" t="s">
        <v>16</v>
      </c>
      <c r="E20" s="8"/>
      <c r="F20" s="8"/>
      <c r="G20" s="8"/>
      <c r="H20" s="5"/>
    </row>
    <row r="21" spans="2:8" x14ac:dyDescent="0.25">
      <c r="B21" s="4"/>
      <c r="C21" s="6"/>
      <c r="D21" s="7" t="s">
        <v>17</v>
      </c>
      <c r="E21" s="8"/>
      <c r="F21" s="8"/>
      <c r="G21" s="8"/>
      <c r="H21" s="5"/>
    </row>
    <row r="22" spans="2:8" x14ac:dyDescent="0.25">
      <c r="B22" s="4"/>
      <c r="C22" s="6"/>
      <c r="D22" s="7" t="s">
        <v>18</v>
      </c>
      <c r="E22" s="8"/>
      <c r="F22" s="8"/>
      <c r="G22" s="8"/>
      <c r="H22" s="5"/>
    </row>
    <row r="23" spans="2:8" x14ac:dyDescent="0.25">
      <c r="B23" s="4"/>
      <c r="C23" s="6"/>
      <c r="D23" s="7" t="s">
        <v>19</v>
      </c>
      <c r="E23" s="8">
        <v>2000</v>
      </c>
      <c r="F23" s="8">
        <v>2500</v>
      </c>
      <c r="G23" s="8"/>
      <c r="H23" s="5"/>
    </row>
    <row r="24" spans="2:8" x14ac:dyDescent="0.25">
      <c r="B24" s="4"/>
      <c r="C24" s="6"/>
      <c r="D24" s="7" t="s">
        <v>20</v>
      </c>
      <c r="E24" s="8"/>
      <c r="F24" s="8"/>
      <c r="G24" s="8"/>
      <c r="H24" s="5"/>
    </row>
    <row r="25" spans="2:8" x14ac:dyDescent="0.25">
      <c r="B25" s="4"/>
      <c r="C25" s="6"/>
      <c r="D25" s="7" t="s">
        <v>21</v>
      </c>
      <c r="E25" s="8"/>
      <c r="F25" s="8"/>
      <c r="G25" s="8"/>
      <c r="H25" s="5"/>
    </row>
    <row r="26" spans="2:8" x14ac:dyDescent="0.25">
      <c r="B26" s="4"/>
      <c r="C26" s="6"/>
      <c r="D26" s="7" t="s">
        <v>22</v>
      </c>
      <c r="E26" s="8"/>
      <c r="F26" s="8"/>
      <c r="G26" s="8"/>
      <c r="H26" s="5"/>
    </row>
    <row r="27" spans="2:8" x14ac:dyDescent="0.25">
      <c r="B27" s="4"/>
      <c r="C27" s="6"/>
      <c r="D27" s="7" t="s">
        <v>23</v>
      </c>
      <c r="E27" s="8"/>
      <c r="F27" s="8"/>
      <c r="G27" s="8"/>
      <c r="H27" s="5"/>
    </row>
    <row r="28" spans="2:8" x14ac:dyDescent="0.25">
      <c r="B28" s="4"/>
      <c r="C28" s="6"/>
      <c r="D28" s="7" t="s">
        <v>24</v>
      </c>
      <c r="E28" s="8"/>
      <c r="F28" s="8"/>
      <c r="G28" s="8"/>
      <c r="H28" s="5"/>
    </row>
    <row r="29" spans="2:8" x14ac:dyDescent="0.25">
      <c r="B29" s="4"/>
      <c r="C29" s="6"/>
      <c r="D29" s="7" t="s">
        <v>25</v>
      </c>
      <c r="E29" s="8">
        <v>65000</v>
      </c>
      <c r="F29" s="8">
        <v>85000</v>
      </c>
      <c r="G29" s="8"/>
      <c r="H29" s="5"/>
    </row>
    <row r="30" spans="2:8" x14ac:dyDescent="0.25">
      <c r="B30" s="4"/>
      <c r="C30" s="6"/>
      <c r="D30" s="7" t="s">
        <v>26</v>
      </c>
      <c r="E30" s="8"/>
      <c r="F30" s="8"/>
      <c r="G30" s="8"/>
      <c r="H30" s="5"/>
    </row>
    <row r="31" spans="2:8" x14ac:dyDescent="0.25">
      <c r="B31" s="4"/>
      <c r="C31" s="6"/>
      <c r="D31" s="7" t="s">
        <v>27</v>
      </c>
      <c r="E31" s="8"/>
      <c r="F31" s="8"/>
      <c r="G31" s="8"/>
      <c r="H31" s="5"/>
    </row>
    <row r="32" spans="2:8" x14ac:dyDescent="0.25">
      <c r="B32" s="4"/>
      <c r="C32" s="6"/>
      <c r="D32" s="7" t="s">
        <v>28</v>
      </c>
      <c r="E32" s="8"/>
      <c r="F32" s="8"/>
      <c r="G32" s="8"/>
      <c r="H32" s="5"/>
    </row>
    <row r="33" spans="2:8" x14ac:dyDescent="0.25">
      <c r="B33" s="4"/>
      <c r="C33" s="6"/>
      <c r="D33" s="7" t="s">
        <v>29</v>
      </c>
      <c r="E33" s="8"/>
      <c r="F33" s="8"/>
      <c r="G33" s="8"/>
      <c r="H33" s="5"/>
    </row>
    <row r="34" spans="2:8" x14ac:dyDescent="0.25">
      <c r="B34" s="4"/>
      <c r="C34" s="6"/>
      <c r="D34" s="7" t="s">
        <v>30</v>
      </c>
      <c r="E34" s="8"/>
      <c r="F34" s="8"/>
      <c r="G34" s="8"/>
      <c r="H34" s="5"/>
    </row>
    <row r="35" spans="2:8" x14ac:dyDescent="0.25">
      <c r="B35" s="4"/>
      <c r="C35" s="182" t="s">
        <v>31</v>
      </c>
      <c r="D35" s="182"/>
      <c r="E35" s="12">
        <f>SUM(E15:E34)</f>
        <v>122500</v>
      </c>
      <c r="F35" s="12">
        <f>SUM(F15:F34)</f>
        <v>162950</v>
      </c>
      <c r="G35" s="65"/>
      <c r="H35" s="5"/>
    </row>
    <row r="36" spans="2:8" x14ac:dyDescent="0.25">
      <c r="B36" s="4"/>
      <c r="C36" s="6"/>
      <c r="D36" s="6"/>
      <c r="E36" s="10"/>
      <c r="F36" s="10"/>
      <c r="G36" s="10"/>
      <c r="H36" s="5"/>
    </row>
    <row r="37" spans="2:8" x14ac:dyDescent="0.25">
      <c r="B37" s="4"/>
      <c r="C37" s="6"/>
      <c r="D37" s="13" t="s">
        <v>32</v>
      </c>
      <c r="E37" s="8">
        <f>E12-E35</f>
        <v>78000</v>
      </c>
      <c r="F37" s="8">
        <f>F12-F35</f>
        <v>87050</v>
      </c>
      <c r="G37" s="8"/>
      <c r="H37" s="5"/>
    </row>
    <row r="38" spans="2:8" x14ac:dyDescent="0.25">
      <c r="B38" s="4"/>
      <c r="C38" s="6"/>
      <c r="D38" s="13" t="s">
        <v>33</v>
      </c>
      <c r="E38" s="8">
        <f>E37*0.2</f>
        <v>15600</v>
      </c>
      <c r="F38" s="8">
        <f>F37*0.2</f>
        <v>17410</v>
      </c>
      <c r="G38" s="8"/>
      <c r="H38" s="5"/>
    </row>
    <row r="39" spans="2:8" x14ac:dyDescent="0.25">
      <c r="B39" s="4"/>
      <c r="C39" s="6"/>
      <c r="D39" s="6"/>
      <c r="E39" s="10"/>
      <c r="F39" s="10"/>
      <c r="G39" s="10"/>
      <c r="H39" s="5"/>
    </row>
    <row r="40" spans="2:8" x14ac:dyDescent="0.25">
      <c r="B40" s="4"/>
      <c r="C40" s="183" t="s">
        <v>34</v>
      </c>
      <c r="D40" s="183"/>
      <c r="E40" s="14">
        <f>E37-E38</f>
        <v>62400</v>
      </c>
      <c r="F40" s="14">
        <f>F37-F38</f>
        <v>69640</v>
      </c>
      <c r="G40" s="66"/>
      <c r="H40" s="5"/>
    </row>
    <row r="41" spans="2:8" x14ac:dyDescent="0.25">
      <c r="B41" s="4"/>
      <c r="C41" s="6"/>
      <c r="D41" s="6"/>
      <c r="E41" s="10"/>
      <c r="F41" s="10"/>
      <c r="G41" s="10"/>
      <c r="H41" s="5"/>
    </row>
    <row r="42" spans="2:8" ht="18.75" x14ac:dyDescent="0.3">
      <c r="B42" s="4"/>
      <c r="C42" s="180" t="s">
        <v>35</v>
      </c>
      <c r="D42" s="180"/>
      <c r="E42" s="15">
        <f>E40</f>
        <v>62400</v>
      </c>
      <c r="F42" s="15">
        <f>F40</f>
        <v>69640</v>
      </c>
      <c r="G42" s="67"/>
      <c r="H42" s="5"/>
    </row>
    <row r="43" spans="2:8" x14ac:dyDescent="0.25">
      <c r="B43" s="16"/>
      <c r="C43" s="17"/>
      <c r="D43" s="17"/>
      <c r="E43" s="17"/>
      <c r="F43" s="17"/>
      <c r="G43" s="17"/>
      <c r="H43" s="18"/>
    </row>
  </sheetData>
  <mergeCells count="10">
    <mergeCell ref="C14:D14"/>
    <mergeCell ref="C35:D35"/>
    <mergeCell ref="C40:D40"/>
    <mergeCell ref="C42:D42"/>
    <mergeCell ref="C3:D3"/>
    <mergeCell ref="E3:F3"/>
    <mergeCell ref="C4:D4"/>
    <mergeCell ref="E4:F4"/>
    <mergeCell ref="C6:D6"/>
    <mergeCell ref="C12:D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1"/>
  <sheetViews>
    <sheetView zoomScale="70" zoomScaleNormal="70" workbookViewId="0">
      <selection activeCell="B38" sqref="B38"/>
    </sheetView>
  </sheetViews>
  <sheetFormatPr defaultRowHeight="15" x14ac:dyDescent="0.25"/>
  <cols>
    <col min="2" max="2" width="25.28515625" customWidth="1"/>
    <col min="3" max="3" width="31.42578125" bestFit="1" customWidth="1"/>
    <col min="4" max="6" width="10.7109375" customWidth="1"/>
    <col min="8" max="8" width="20.5703125" customWidth="1"/>
    <col min="9" max="9" width="33.28515625" bestFit="1" customWidth="1"/>
    <col min="10" max="12" width="10.7109375" customWidth="1"/>
  </cols>
  <sheetData>
    <row r="2" spans="2:12" ht="26.25" x14ac:dyDescent="0.4">
      <c r="B2" s="185" t="s">
        <v>0</v>
      </c>
      <c r="C2" s="185"/>
      <c r="D2" s="186"/>
      <c r="E2" s="186"/>
      <c r="F2" s="69"/>
      <c r="G2" s="39"/>
      <c r="H2" s="39"/>
      <c r="I2" s="187" t="s">
        <v>67</v>
      </c>
      <c r="J2" s="187"/>
      <c r="K2" s="187"/>
      <c r="L2" s="187"/>
    </row>
    <row r="4" spans="2:12" ht="17.25" x14ac:dyDescent="0.3">
      <c r="B4" s="40" t="s">
        <v>68</v>
      </c>
      <c r="C4" s="40"/>
      <c r="D4" s="40" t="s">
        <v>110</v>
      </c>
      <c r="E4" s="40" t="s">
        <v>111</v>
      </c>
      <c r="F4" s="40" t="s">
        <v>112</v>
      </c>
      <c r="G4" s="41"/>
      <c r="H4" s="42" t="s">
        <v>69</v>
      </c>
      <c r="I4" s="42"/>
      <c r="J4" s="73" t="s">
        <v>110</v>
      </c>
      <c r="K4" s="73" t="s">
        <v>111</v>
      </c>
      <c r="L4" s="73" t="s">
        <v>112</v>
      </c>
    </row>
    <row r="5" spans="2:12" ht="15.75" x14ac:dyDescent="0.25">
      <c r="B5" s="43" t="s">
        <v>70</v>
      </c>
      <c r="C5" s="43"/>
      <c r="D5" s="44"/>
      <c r="E5" s="44"/>
      <c r="F5" s="44"/>
      <c r="G5" s="45"/>
      <c r="H5" s="46" t="s">
        <v>71</v>
      </c>
      <c r="I5" s="46"/>
      <c r="J5" s="47"/>
      <c r="K5" s="47"/>
      <c r="L5" s="47"/>
    </row>
    <row r="6" spans="2:12" ht="15.75" x14ac:dyDescent="0.25">
      <c r="B6" s="45"/>
      <c r="C6" s="48" t="s">
        <v>72</v>
      </c>
      <c r="D6" s="49">
        <v>11874</v>
      </c>
      <c r="E6" s="49"/>
      <c r="F6" s="49"/>
      <c r="G6" s="45"/>
      <c r="H6" s="50"/>
      <c r="I6" s="48" t="s">
        <v>73</v>
      </c>
      <c r="J6" s="49">
        <v>8060</v>
      </c>
      <c r="K6" s="49"/>
      <c r="L6" s="49"/>
    </row>
    <row r="7" spans="2:12" ht="15.75" x14ac:dyDescent="0.25">
      <c r="B7" s="45"/>
      <c r="C7" s="48" t="s">
        <v>74</v>
      </c>
      <c r="D7" s="49"/>
      <c r="E7" s="49"/>
      <c r="F7" s="49"/>
      <c r="G7" s="45"/>
      <c r="H7" s="50"/>
      <c r="I7" s="48" t="s">
        <v>75</v>
      </c>
      <c r="J7" s="49"/>
      <c r="K7" s="49"/>
      <c r="L7" s="49"/>
    </row>
    <row r="8" spans="2:12" ht="15.75" x14ac:dyDescent="0.25">
      <c r="B8" s="45"/>
      <c r="C8" s="48" t="s">
        <v>76</v>
      </c>
      <c r="D8" s="49"/>
      <c r="E8" s="49"/>
      <c r="F8" s="49"/>
      <c r="G8" s="45"/>
      <c r="H8" s="50"/>
      <c r="I8" s="48" t="s">
        <v>77</v>
      </c>
      <c r="J8" s="49">
        <v>3145</v>
      </c>
      <c r="K8" s="49"/>
      <c r="L8" s="49"/>
    </row>
    <row r="9" spans="2:12" ht="15.75" x14ac:dyDescent="0.25">
      <c r="B9" s="45"/>
      <c r="C9" s="48" t="s">
        <v>78</v>
      </c>
      <c r="D9" s="49"/>
      <c r="E9" s="49"/>
      <c r="F9" s="49"/>
      <c r="G9" s="45"/>
      <c r="H9" s="50"/>
      <c r="I9" s="48" t="s">
        <v>79</v>
      </c>
      <c r="J9" s="49"/>
      <c r="K9" s="49"/>
      <c r="L9" s="49"/>
    </row>
    <row r="10" spans="2:12" ht="15.75" x14ac:dyDescent="0.25">
      <c r="B10" s="45"/>
      <c r="C10" s="48" t="s">
        <v>80</v>
      </c>
      <c r="D10" s="49"/>
      <c r="E10" s="49"/>
      <c r="F10" s="49"/>
      <c r="G10" s="45"/>
      <c r="H10" s="50"/>
      <c r="I10" s="48" t="s">
        <v>81</v>
      </c>
      <c r="J10" s="49"/>
      <c r="K10" s="49"/>
      <c r="L10" s="49"/>
    </row>
    <row r="11" spans="2:12" ht="15.75" x14ac:dyDescent="0.25">
      <c r="B11" s="45"/>
      <c r="C11" s="51" t="s">
        <v>82</v>
      </c>
      <c r="D11" s="52">
        <f>SUM(D6:D10)</f>
        <v>11874</v>
      </c>
      <c r="E11" s="52">
        <f>SUM(E6:E10)</f>
        <v>0</v>
      </c>
      <c r="F11" s="70"/>
      <c r="G11" s="45"/>
      <c r="H11" s="50"/>
      <c r="I11" s="48" t="s">
        <v>83</v>
      </c>
      <c r="J11" s="49"/>
      <c r="K11" s="49"/>
      <c r="L11" s="49"/>
    </row>
    <row r="12" spans="2:12" ht="15.75" x14ac:dyDescent="0.25">
      <c r="B12" s="43" t="s">
        <v>84</v>
      </c>
      <c r="C12" s="43"/>
      <c r="D12" s="44"/>
      <c r="E12" s="44"/>
      <c r="F12" s="44"/>
      <c r="G12" s="45"/>
      <c r="H12" s="50"/>
      <c r="I12" s="51" t="s">
        <v>85</v>
      </c>
      <c r="J12" s="52">
        <f>SUM(J6:J11)</f>
        <v>11205</v>
      </c>
      <c r="K12" s="52">
        <f>SUM(K6:K11)</f>
        <v>0</v>
      </c>
      <c r="L12" s="70"/>
    </row>
    <row r="13" spans="2:12" ht="15.75" x14ac:dyDescent="0.25">
      <c r="B13" s="50"/>
      <c r="C13" s="48" t="s">
        <v>86</v>
      </c>
      <c r="D13" s="49">
        <v>1208</v>
      </c>
      <c r="E13" s="49"/>
      <c r="F13" s="49"/>
      <c r="G13" s="45"/>
      <c r="H13" s="46" t="s">
        <v>87</v>
      </c>
      <c r="I13" s="46"/>
      <c r="J13" s="47"/>
      <c r="K13" s="47"/>
      <c r="L13" s="47"/>
    </row>
    <row r="14" spans="2:12" ht="15.75" x14ac:dyDescent="0.25">
      <c r="B14" s="50"/>
      <c r="C14" s="48" t="s">
        <v>88</v>
      </c>
      <c r="D14" s="49">
        <v>15340</v>
      </c>
      <c r="E14" s="49"/>
      <c r="F14" s="49"/>
      <c r="G14" s="45"/>
      <c r="H14" s="50"/>
      <c r="I14" s="48" t="s">
        <v>89</v>
      </c>
      <c r="J14" s="49">
        <v>3450</v>
      </c>
      <c r="K14" s="49"/>
      <c r="L14" s="49"/>
    </row>
    <row r="15" spans="2:12" ht="15.75" x14ac:dyDescent="0.25">
      <c r="B15" s="50"/>
      <c r="C15" s="48" t="s">
        <v>90</v>
      </c>
      <c r="D15" s="49">
        <v>-2200</v>
      </c>
      <c r="E15" s="49"/>
      <c r="F15" s="49"/>
      <c r="G15" s="45"/>
      <c r="H15" s="50"/>
      <c r="I15" s="48" t="s">
        <v>91</v>
      </c>
      <c r="J15" s="49"/>
      <c r="K15" s="49"/>
      <c r="L15" s="49"/>
    </row>
    <row r="16" spans="2:12" ht="15.75" x14ac:dyDescent="0.25">
      <c r="B16" s="50"/>
      <c r="C16" s="48" t="s">
        <v>92</v>
      </c>
      <c r="D16" s="49"/>
      <c r="E16" s="49"/>
      <c r="F16" s="49"/>
      <c r="G16" s="45"/>
      <c r="H16" s="50"/>
      <c r="I16" s="48" t="s">
        <v>30</v>
      </c>
      <c r="J16" s="49"/>
      <c r="K16" s="49"/>
      <c r="L16" s="49"/>
    </row>
    <row r="17" spans="2:12" ht="15.75" x14ac:dyDescent="0.25">
      <c r="B17" s="50"/>
      <c r="C17" s="51" t="s">
        <v>93</v>
      </c>
      <c r="D17" s="52">
        <f>SUM(D13:D16)</f>
        <v>14348</v>
      </c>
      <c r="E17" s="52">
        <f>SUM(E13:E16)</f>
        <v>0</v>
      </c>
      <c r="F17" s="70"/>
      <c r="G17" s="45"/>
      <c r="H17" s="50"/>
      <c r="I17" s="51" t="s">
        <v>94</v>
      </c>
      <c r="J17" s="52">
        <f>SUM(J14:J16)</f>
        <v>3450</v>
      </c>
      <c r="K17" s="52">
        <f>SUM(K14:K16)</f>
        <v>0</v>
      </c>
      <c r="L17" s="70"/>
    </row>
    <row r="18" spans="2:12" ht="15.75" x14ac:dyDescent="0.25">
      <c r="B18" s="43" t="s">
        <v>95</v>
      </c>
      <c r="C18" s="43"/>
      <c r="D18" s="44"/>
      <c r="E18" s="44"/>
      <c r="F18" s="44"/>
      <c r="G18" s="45"/>
      <c r="H18" s="46" t="s">
        <v>96</v>
      </c>
      <c r="I18" s="46"/>
      <c r="J18" s="47"/>
      <c r="K18" s="47"/>
      <c r="L18" s="47"/>
    </row>
    <row r="19" spans="2:12" ht="15.75" x14ac:dyDescent="0.25">
      <c r="B19" s="50"/>
      <c r="C19" s="48" t="s">
        <v>91</v>
      </c>
      <c r="D19" s="49"/>
      <c r="E19" s="49"/>
      <c r="F19" s="49"/>
      <c r="G19" s="45"/>
      <c r="H19" s="50"/>
      <c r="I19" s="48" t="s">
        <v>97</v>
      </c>
      <c r="J19" s="49">
        <v>7178</v>
      </c>
      <c r="K19" s="49"/>
      <c r="L19" s="49"/>
    </row>
    <row r="20" spans="2:12" ht="15.75" x14ac:dyDescent="0.25">
      <c r="B20" s="50"/>
      <c r="C20" s="48" t="s">
        <v>30</v>
      </c>
      <c r="D20" s="49"/>
      <c r="E20" s="49"/>
      <c r="F20" s="49"/>
      <c r="G20" s="45"/>
      <c r="H20" s="50"/>
      <c r="I20" s="48" t="s">
        <v>98</v>
      </c>
      <c r="J20" s="49">
        <v>4389</v>
      </c>
      <c r="K20" s="49"/>
      <c r="L20" s="49"/>
    </row>
    <row r="21" spans="2:12" ht="15.75" x14ac:dyDescent="0.25">
      <c r="B21" s="50"/>
      <c r="C21" s="51" t="s">
        <v>99</v>
      </c>
      <c r="D21" s="52">
        <f>SUM(D19:D20)</f>
        <v>0</v>
      </c>
      <c r="E21" s="52">
        <f>SUM(E19:E20)</f>
        <v>0</v>
      </c>
      <c r="F21" s="70"/>
      <c r="G21" s="45"/>
      <c r="H21" s="50"/>
      <c r="I21" s="48" t="s">
        <v>30</v>
      </c>
      <c r="J21" s="49"/>
      <c r="K21" s="49"/>
      <c r="L21" s="49"/>
    </row>
    <row r="22" spans="2:12" ht="15.75" x14ac:dyDescent="0.25">
      <c r="B22" s="50"/>
      <c r="C22" s="50"/>
      <c r="D22" s="48"/>
      <c r="E22" s="48"/>
      <c r="F22" s="48"/>
      <c r="G22" s="45"/>
      <c r="H22" s="50"/>
      <c r="I22" s="51" t="s">
        <v>100</v>
      </c>
      <c r="J22" s="52">
        <f>SUM(J19:J21)</f>
        <v>11567</v>
      </c>
      <c r="K22" s="52">
        <f>SUM(K19:K21)</f>
        <v>0</v>
      </c>
      <c r="L22" s="70"/>
    </row>
    <row r="23" spans="2:12" ht="16.5" thickBot="1" x14ac:dyDescent="0.3">
      <c r="B23" s="53" t="s">
        <v>101</v>
      </c>
      <c r="C23" s="53"/>
      <c r="D23" s="54">
        <f>D11+D17+D21</f>
        <v>26222</v>
      </c>
      <c r="E23" s="54">
        <f>E11+E17+E21</f>
        <v>0</v>
      </c>
      <c r="F23" s="71"/>
      <c r="G23" s="45"/>
      <c r="H23" s="50"/>
      <c r="I23" s="51"/>
      <c r="J23" s="52"/>
      <c r="K23" s="52"/>
      <c r="L23" s="70"/>
    </row>
    <row r="24" spans="2:12" ht="17.25" thickTop="1" thickBot="1" x14ac:dyDescent="0.3">
      <c r="B24" s="50"/>
      <c r="C24" s="50"/>
      <c r="D24" s="50"/>
      <c r="E24" s="50"/>
      <c r="F24" s="50"/>
      <c r="G24" s="45"/>
      <c r="H24" s="53" t="s">
        <v>102</v>
      </c>
      <c r="I24" s="53"/>
      <c r="J24" s="55">
        <f>J12+J17+J22</f>
        <v>26222</v>
      </c>
      <c r="K24" s="55">
        <f>K12+K17+K22</f>
        <v>0</v>
      </c>
      <c r="L24" s="72"/>
    </row>
    <row r="25" spans="2:12" ht="16.5" thickTop="1" x14ac:dyDescent="0.25">
      <c r="B25" s="50"/>
      <c r="C25" s="50"/>
      <c r="D25" s="50"/>
      <c r="E25" s="56" t="s">
        <v>103</v>
      </c>
      <c r="F25" s="56"/>
    </row>
    <row r="26" spans="2:12" ht="18.75" x14ac:dyDescent="0.25">
      <c r="B26" s="57" t="s">
        <v>104</v>
      </c>
      <c r="C26" s="57"/>
      <c r="D26" s="57"/>
      <c r="E26" s="57"/>
      <c r="F26" s="57"/>
    </row>
    <row r="27" spans="2:12" x14ac:dyDescent="0.25">
      <c r="B27" s="58" t="s">
        <v>105</v>
      </c>
      <c r="C27" s="58"/>
      <c r="D27" s="59">
        <f>IF(D23=0,"",(J12+J17)/D23)</f>
        <v>0.55888185493097398</v>
      </c>
      <c r="E27" s="59" t="str">
        <f>IF(E23=0,"",(K12+K17)/E23)</f>
        <v/>
      </c>
      <c r="F27" s="59"/>
    </row>
    <row r="28" spans="2:12" x14ac:dyDescent="0.25">
      <c r="B28" s="58" t="s">
        <v>106</v>
      </c>
      <c r="C28" s="58"/>
      <c r="D28" s="59">
        <f>IF(J12=0,"",D11/J12)</f>
        <v>1.0597054886211512</v>
      </c>
      <c r="E28" s="59" t="str">
        <f>IF(K12=0,"",E11/K12)</f>
        <v/>
      </c>
      <c r="F28" s="59"/>
    </row>
    <row r="29" spans="2:12" x14ac:dyDescent="0.25">
      <c r="B29" s="58" t="s">
        <v>107</v>
      </c>
      <c r="C29" s="58"/>
      <c r="D29" s="60">
        <f>D11-J12</f>
        <v>669</v>
      </c>
      <c r="E29" s="60">
        <f>E11-K12</f>
        <v>0</v>
      </c>
      <c r="F29" s="60"/>
    </row>
    <row r="30" spans="2:12" x14ac:dyDescent="0.25">
      <c r="B30" s="58" t="s">
        <v>108</v>
      </c>
      <c r="C30" s="58"/>
      <c r="D30" s="59">
        <f>IF(J22=0,"",D23/J22)</f>
        <v>2.2669663698452496</v>
      </c>
      <c r="E30" s="59" t="str">
        <f>IF(K22=0,"",E23/K22)</f>
        <v/>
      </c>
      <c r="F30" s="59"/>
    </row>
    <row r="31" spans="2:12" x14ac:dyDescent="0.25">
      <c r="B31" s="58" t="s">
        <v>109</v>
      </c>
      <c r="C31" s="58"/>
      <c r="D31" s="59">
        <f>IF(J22=0,"",(J12+J17)/J22)</f>
        <v>1.2669663698452494</v>
      </c>
      <c r="E31" s="59" t="str">
        <f>IF(K22=0,"",(K12+K17)/K22)</f>
        <v/>
      </c>
      <c r="F31" s="59"/>
    </row>
  </sheetData>
  <mergeCells count="3">
    <mergeCell ref="B2:C2"/>
    <mergeCell ref="D2:E2"/>
    <mergeCell ref="I2:L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3"/>
  <sheetViews>
    <sheetView zoomScale="70" zoomScaleNormal="70" workbookViewId="0">
      <selection activeCell="L17" sqref="L17"/>
    </sheetView>
  </sheetViews>
  <sheetFormatPr defaultRowHeight="15" x14ac:dyDescent="0.25"/>
  <cols>
    <col min="3" max="3" width="39.7109375" bestFit="1" customWidth="1"/>
    <col min="4" max="6" width="10.5703125" bestFit="1" customWidth="1"/>
  </cols>
  <sheetData>
    <row r="2" spans="2:6" ht="21" x14ac:dyDescent="0.35">
      <c r="B2" s="189" t="s">
        <v>0</v>
      </c>
      <c r="C2" s="189"/>
      <c r="D2" s="189"/>
      <c r="E2" s="189"/>
      <c r="F2" s="189"/>
    </row>
    <row r="3" spans="2:6" ht="26.25" x14ac:dyDescent="0.4">
      <c r="B3" s="190" t="s">
        <v>36</v>
      </c>
      <c r="C3" s="190"/>
      <c r="D3" s="190"/>
      <c r="E3" s="190"/>
      <c r="F3" s="190"/>
    </row>
    <row r="5" spans="2:6" x14ac:dyDescent="0.25">
      <c r="C5" s="19" t="s">
        <v>37</v>
      </c>
      <c r="D5" s="20">
        <v>42004</v>
      </c>
      <c r="E5" s="20">
        <v>42369</v>
      </c>
      <c r="F5" s="20">
        <v>42735</v>
      </c>
    </row>
    <row r="6" spans="2:6" x14ac:dyDescent="0.25">
      <c r="C6" s="19" t="s">
        <v>38</v>
      </c>
      <c r="D6" s="21">
        <v>15700</v>
      </c>
      <c r="E6" s="21">
        <f>D7</f>
        <v>35200</v>
      </c>
      <c r="F6" s="21">
        <f>E7</f>
        <v>56650</v>
      </c>
    </row>
    <row r="7" spans="2:6" x14ac:dyDescent="0.25">
      <c r="C7" s="19" t="s">
        <v>39</v>
      </c>
      <c r="D7" s="21">
        <f>D6+D42</f>
        <v>35200</v>
      </c>
      <c r="E7" s="22">
        <f>E6+E42</f>
        <v>56650</v>
      </c>
      <c r="F7" s="22">
        <f>F6+F42</f>
        <v>80245</v>
      </c>
    </row>
    <row r="9" spans="2:6" ht="15.75" x14ac:dyDescent="0.25">
      <c r="B9" s="191" t="s">
        <v>40</v>
      </c>
      <c r="C9" s="191"/>
      <c r="D9" s="61" t="s">
        <v>110</v>
      </c>
      <c r="E9" s="61" t="s">
        <v>111</v>
      </c>
      <c r="F9" s="61" t="s">
        <v>112</v>
      </c>
    </row>
    <row r="10" spans="2:6" x14ac:dyDescent="0.25">
      <c r="B10" s="192" t="s">
        <v>41</v>
      </c>
      <c r="C10" s="192"/>
      <c r="D10" s="21"/>
    </row>
    <row r="11" spans="2:6" x14ac:dyDescent="0.25">
      <c r="C11" t="s">
        <v>42</v>
      </c>
      <c r="D11" s="24">
        <v>693200</v>
      </c>
      <c r="E11" s="24">
        <v>762520</v>
      </c>
      <c r="F11" s="24">
        <v>838772</v>
      </c>
    </row>
    <row r="12" spans="2:6" x14ac:dyDescent="0.25">
      <c r="C12" t="s">
        <v>43</v>
      </c>
      <c r="D12" s="24"/>
      <c r="E12" s="24"/>
      <c r="F12" s="24"/>
    </row>
    <row r="13" spans="2:6" x14ac:dyDescent="0.25">
      <c r="B13" s="192" t="s">
        <v>44</v>
      </c>
      <c r="C13" s="192"/>
      <c r="D13" s="21"/>
      <c r="E13" s="21"/>
      <c r="F13" s="21"/>
    </row>
    <row r="14" spans="2:6" x14ac:dyDescent="0.25">
      <c r="B14" s="25"/>
      <c r="C14" s="25" t="s">
        <v>45</v>
      </c>
      <c r="D14" s="26">
        <v>-264000</v>
      </c>
      <c r="E14" s="24">
        <v>-290400</v>
      </c>
      <c r="F14" s="24">
        <v>-319440</v>
      </c>
    </row>
    <row r="15" spans="2:6" x14ac:dyDescent="0.25">
      <c r="B15" s="25"/>
      <c r="C15" s="25" t="s">
        <v>46</v>
      </c>
      <c r="D15" s="26">
        <v>-112000</v>
      </c>
      <c r="E15" s="24">
        <v>-123200</v>
      </c>
      <c r="F15" s="24">
        <v>-135520</v>
      </c>
    </row>
    <row r="16" spans="2:6" x14ac:dyDescent="0.25">
      <c r="B16" s="25"/>
      <c r="C16" s="25" t="s">
        <v>47</v>
      </c>
      <c r="D16" s="26">
        <v>-123000</v>
      </c>
      <c r="E16" s="24">
        <v>-135300</v>
      </c>
      <c r="F16" s="24">
        <v>-148830</v>
      </c>
    </row>
    <row r="17" spans="2:6" x14ac:dyDescent="0.25">
      <c r="B17" s="25"/>
      <c r="C17" s="25" t="s">
        <v>48</v>
      </c>
      <c r="D17" s="26">
        <v>-13500</v>
      </c>
      <c r="E17" s="24">
        <v>-14850</v>
      </c>
      <c r="F17" s="24">
        <v>-16335</v>
      </c>
    </row>
    <row r="18" spans="2:6" x14ac:dyDescent="0.25">
      <c r="B18" s="25"/>
      <c r="C18" s="25" t="s">
        <v>49</v>
      </c>
      <c r="D18" s="27">
        <v>-32800</v>
      </c>
      <c r="E18" s="28">
        <v>-36080</v>
      </c>
      <c r="F18" s="28">
        <v>-39688</v>
      </c>
    </row>
    <row r="19" spans="2:6" ht="15.75" x14ac:dyDescent="0.25">
      <c r="B19" s="188" t="s">
        <v>50</v>
      </c>
      <c r="C19" s="188"/>
      <c r="D19" s="29">
        <f>SUM(D11:D18)</f>
        <v>147900</v>
      </c>
      <c r="E19" s="29">
        <f t="shared" ref="E19:F19" si="0">SUM(E11:E18)</f>
        <v>162690</v>
      </c>
      <c r="F19" s="29">
        <f t="shared" si="0"/>
        <v>178959</v>
      </c>
    </row>
    <row r="20" spans="2:6" x14ac:dyDescent="0.25">
      <c r="B20" s="25"/>
      <c r="C20" s="25"/>
      <c r="D20" s="30"/>
    </row>
    <row r="21" spans="2:6" ht="15.75" x14ac:dyDescent="0.25">
      <c r="B21" s="195" t="s">
        <v>51</v>
      </c>
      <c r="C21" s="195"/>
      <c r="D21" s="31"/>
      <c r="E21" s="31"/>
      <c r="F21" s="31"/>
    </row>
    <row r="22" spans="2:6" x14ac:dyDescent="0.25">
      <c r="B22" s="193" t="s">
        <v>41</v>
      </c>
      <c r="C22" s="193"/>
      <c r="D22" s="32"/>
    </row>
    <row r="23" spans="2:6" x14ac:dyDescent="0.25">
      <c r="B23" s="25"/>
      <c r="C23" s="33" t="s">
        <v>52</v>
      </c>
      <c r="D23" s="26">
        <v>33600</v>
      </c>
      <c r="E23" s="24">
        <v>36960</v>
      </c>
      <c r="F23" s="24">
        <v>40656</v>
      </c>
    </row>
    <row r="24" spans="2:6" x14ac:dyDescent="0.25">
      <c r="B24" s="25"/>
      <c r="C24" s="33" t="s">
        <v>53</v>
      </c>
      <c r="D24" s="26"/>
      <c r="E24" s="34"/>
      <c r="F24" s="34"/>
    </row>
    <row r="25" spans="2:6" x14ac:dyDescent="0.25">
      <c r="B25" s="25"/>
      <c r="C25" s="33" t="s">
        <v>54</v>
      </c>
      <c r="D25" s="26"/>
      <c r="E25" s="34"/>
      <c r="F25" s="34"/>
    </row>
    <row r="26" spans="2:6" x14ac:dyDescent="0.25">
      <c r="B26" s="193" t="s">
        <v>44</v>
      </c>
      <c r="C26" s="193"/>
      <c r="D26" s="32"/>
      <c r="E26" s="35"/>
      <c r="F26" s="35"/>
    </row>
    <row r="27" spans="2:6" x14ac:dyDescent="0.25">
      <c r="B27" s="25"/>
      <c r="C27" s="33" t="s">
        <v>55</v>
      </c>
      <c r="D27" s="26">
        <v>-75000</v>
      </c>
      <c r="E27" s="24">
        <v>-82500</v>
      </c>
      <c r="F27" s="24">
        <v>-90750</v>
      </c>
    </row>
    <row r="28" spans="2:6" x14ac:dyDescent="0.25">
      <c r="B28" s="25"/>
      <c r="C28" s="33" t="s">
        <v>56</v>
      </c>
      <c r="D28" s="26"/>
      <c r="E28" s="34"/>
      <c r="F28" s="34"/>
    </row>
    <row r="29" spans="2:6" x14ac:dyDescent="0.25">
      <c r="B29" s="25"/>
      <c r="C29" s="33" t="s">
        <v>57</v>
      </c>
      <c r="D29" s="27"/>
      <c r="E29" s="36"/>
      <c r="F29" s="36"/>
    </row>
    <row r="30" spans="2:6" ht="15.75" x14ac:dyDescent="0.25">
      <c r="B30" s="196" t="s">
        <v>58</v>
      </c>
      <c r="C30" s="196"/>
      <c r="D30" s="37">
        <f>SUM(D22:D29)</f>
        <v>-41400</v>
      </c>
      <c r="E30" s="37">
        <f t="shared" ref="E30:F30" si="1">SUM(E22:E29)</f>
        <v>-45540</v>
      </c>
      <c r="F30" s="37">
        <f t="shared" si="1"/>
        <v>-50094</v>
      </c>
    </row>
    <row r="31" spans="2:6" x14ac:dyDescent="0.25">
      <c r="B31" s="25"/>
      <c r="C31" s="25"/>
      <c r="D31" s="30"/>
    </row>
    <row r="32" spans="2:6" ht="15.75" x14ac:dyDescent="0.25">
      <c r="B32" s="195" t="s">
        <v>59</v>
      </c>
      <c r="C32" s="195"/>
      <c r="D32" s="31"/>
      <c r="E32" s="31"/>
      <c r="F32" s="31"/>
    </row>
    <row r="33" spans="2:6" x14ac:dyDescent="0.25">
      <c r="B33" s="193" t="s">
        <v>41</v>
      </c>
      <c r="C33" s="193"/>
      <c r="D33" s="32"/>
    </row>
    <row r="34" spans="2:6" x14ac:dyDescent="0.25">
      <c r="B34" s="25"/>
      <c r="C34" s="25" t="s">
        <v>60</v>
      </c>
      <c r="D34" s="26"/>
      <c r="E34" s="34"/>
      <c r="F34" s="34"/>
    </row>
    <row r="35" spans="2:6" x14ac:dyDescent="0.25">
      <c r="B35" s="25"/>
      <c r="C35" s="25" t="s">
        <v>61</v>
      </c>
      <c r="D35" s="26"/>
      <c r="E35" s="34"/>
      <c r="F35" s="34"/>
    </row>
    <row r="36" spans="2:6" x14ac:dyDescent="0.25">
      <c r="B36" s="193" t="s">
        <v>44</v>
      </c>
      <c r="C36" s="193"/>
      <c r="D36" s="32"/>
      <c r="E36" s="35"/>
      <c r="F36" s="35"/>
    </row>
    <row r="37" spans="2:6" x14ac:dyDescent="0.25">
      <c r="B37" s="25"/>
      <c r="C37" s="25" t="s">
        <v>62</v>
      </c>
      <c r="D37" s="26"/>
      <c r="E37" s="34"/>
      <c r="F37" s="34"/>
    </row>
    <row r="38" spans="2:6" x14ac:dyDescent="0.25">
      <c r="B38" s="25"/>
      <c r="C38" s="25" t="s">
        <v>63</v>
      </c>
      <c r="D38" s="26">
        <v>-34000</v>
      </c>
      <c r="E38" s="24">
        <v>-37400</v>
      </c>
      <c r="F38" s="24">
        <v>-41140</v>
      </c>
    </row>
    <row r="39" spans="2:6" x14ac:dyDescent="0.25">
      <c r="B39" s="25"/>
      <c r="C39" s="25" t="s">
        <v>64</v>
      </c>
      <c r="D39" s="27">
        <v>-53000</v>
      </c>
      <c r="E39" s="28">
        <v>-58300</v>
      </c>
      <c r="F39" s="28">
        <v>-64130</v>
      </c>
    </row>
    <row r="40" spans="2:6" ht="15.75" x14ac:dyDescent="0.25">
      <c r="B40" s="188" t="s">
        <v>65</v>
      </c>
      <c r="C40" s="188"/>
      <c r="D40" s="29">
        <f>SUM(D33:D39)</f>
        <v>-87000</v>
      </c>
      <c r="E40" s="29">
        <f t="shared" ref="E40:F40" si="2">SUM(E33:E39)</f>
        <v>-95700</v>
      </c>
      <c r="F40" s="29">
        <f t="shared" si="2"/>
        <v>-105270</v>
      </c>
    </row>
    <row r="41" spans="2:6" x14ac:dyDescent="0.25">
      <c r="B41" s="25"/>
      <c r="C41" s="25"/>
      <c r="D41" s="32"/>
    </row>
    <row r="42" spans="2:6" ht="19.5" thickBot="1" x14ac:dyDescent="0.35">
      <c r="B42" s="194" t="s">
        <v>66</v>
      </c>
      <c r="C42" s="194"/>
      <c r="D42" s="38">
        <f>D19+D30+D40</f>
        <v>19500</v>
      </c>
      <c r="E42" s="38">
        <f t="shared" ref="E42:F42" si="3">E19+E30+E40</f>
        <v>21450</v>
      </c>
      <c r="F42" s="38">
        <f t="shared" si="3"/>
        <v>23595</v>
      </c>
    </row>
    <row r="43" spans="2:6" ht="15.75" thickTop="1" x14ac:dyDescent="0.25"/>
  </sheetData>
  <mergeCells count="15">
    <mergeCell ref="B36:C36"/>
    <mergeCell ref="B40:C40"/>
    <mergeCell ref="B42:C42"/>
    <mergeCell ref="B21:C21"/>
    <mergeCell ref="B22:C22"/>
    <mergeCell ref="B26:C26"/>
    <mergeCell ref="B30:C30"/>
    <mergeCell ref="B32:C32"/>
    <mergeCell ref="B33:C33"/>
    <mergeCell ref="B19:C19"/>
    <mergeCell ref="B2:F2"/>
    <mergeCell ref="B3:F3"/>
    <mergeCell ref="B9:C9"/>
    <mergeCell ref="B10:C10"/>
    <mergeCell ref="B13:C13"/>
  </mergeCells>
  <conditionalFormatting sqref="D10:D20 E19:F19">
    <cfRule type="cellIs" dxfId="3" priority="4" operator="lessThan">
      <formula>0</formula>
    </cfRule>
  </conditionalFormatting>
  <conditionalFormatting sqref="D22:D31 E30:F30">
    <cfRule type="cellIs" dxfId="2" priority="3" operator="lessThan">
      <formula>0</formula>
    </cfRule>
  </conditionalFormatting>
  <conditionalFormatting sqref="D33:D42 E40:F40 E42:F42">
    <cfRule type="cellIs" dxfId="1" priority="2" operator="lessThan">
      <formula>0</formula>
    </cfRule>
  </conditionalFormatting>
  <conditionalFormatting sqref="E2:F42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5"/>
  <sheetViews>
    <sheetView showGridLines="0" zoomScale="70" zoomScaleNormal="70" workbookViewId="0">
      <selection activeCell="Q33" sqref="Q33"/>
    </sheetView>
  </sheetViews>
  <sheetFormatPr defaultRowHeight="15" x14ac:dyDescent="0.25"/>
  <cols>
    <col min="2" max="3" width="2.7109375" customWidth="1"/>
    <col min="4" max="4" width="4" style="23" customWidth="1"/>
    <col min="5" max="5" width="29.85546875" customWidth="1"/>
    <col min="6" max="6" width="6.42578125" customWidth="1"/>
    <col min="7" max="7" width="14.140625" style="23" bestFit="1" customWidth="1"/>
    <col min="8" max="8" width="1.28515625" style="23" customWidth="1"/>
    <col min="9" max="9" width="12.42578125" style="23" customWidth="1"/>
    <col min="10" max="10" width="1.7109375" style="23" customWidth="1"/>
    <col min="11" max="11" width="12.7109375" bestFit="1" customWidth="1"/>
    <col min="12" max="12" width="1.42578125" customWidth="1"/>
    <col min="13" max="15" width="14.42578125" bestFit="1" customWidth="1"/>
    <col min="16" max="16" width="11.7109375" bestFit="1" customWidth="1"/>
  </cols>
  <sheetData>
    <row r="2" spans="1:16" ht="26.25" x14ac:dyDescent="0.4">
      <c r="B2" s="199" t="s">
        <v>0</v>
      </c>
      <c r="C2" s="199"/>
      <c r="D2" s="199"/>
      <c r="E2" s="199"/>
      <c r="F2" s="120"/>
      <c r="G2" s="120"/>
      <c r="H2" s="120"/>
      <c r="I2" s="120"/>
      <c r="J2" s="120"/>
      <c r="K2" s="198" t="s">
        <v>152</v>
      </c>
      <c r="L2" s="198"/>
      <c r="M2" s="198"/>
      <c r="N2" s="198"/>
      <c r="O2" s="198"/>
      <c r="P2" s="121"/>
    </row>
    <row r="3" spans="1:16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19.5" thickBot="1" x14ac:dyDescent="0.35">
      <c r="B5" s="197" t="s">
        <v>153</v>
      </c>
      <c r="C5" s="197"/>
      <c r="D5" s="197"/>
      <c r="E5" s="197"/>
      <c r="F5" s="102" t="s">
        <v>154</v>
      </c>
      <c r="G5" s="102" t="s">
        <v>179</v>
      </c>
      <c r="H5" s="102"/>
      <c r="I5" s="102" t="s">
        <v>155</v>
      </c>
      <c r="J5" s="102"/>
      <c r="K5" s="136" t="s">
        <v>156</v>
      </c>
      <c r="L5" s="102"/>
      <c r="M5" s="136" t="s">
        <v>110</v>
      </c>
      <c r="N5" s="136" t="s">
        <v>111</v>
      </c>
      <c r="O5" s="136" t="s">
        <v>112</v>
      </c>
      <c r="P5" s="78"/>
    </row>
    <row r="6" spans="1:16" s="111" customFormat="1" ht="10.15" customHeight="1" x14ac:dyDescent="0.3">
      <c r="B6" s="109"/>
      <c r="C6" s="109"/>
      <c r="D6" s="109"/>
      <c r="E6" s="109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9"/>
    </row>
    <row r="7" spans="1:16" s="122" customFormat="1" ht="18.75" x14ac:dyDescent="0.3">
      <c r="B7" s="112" t="s">
        <v>157</v>
      </c>
      <c r="C7" s="112"/>
      <c r="D7" s="112"/>
      <c r="E7" s="112"/>
      <c r="F7" s="113"/>
      <c r="G7" s="124"/>
      <c r="H7" s="124"/>
      <c r="I7" s="124"/>
      <c r="J7" s="124"/>
      <c r="K7" s="124"/>
      <c r="L7" s="124"/>
      <c r="M7" s="124"/>
      <c r="N7" s="137">
        <v>0.03</v>
      </c>
      <c r="O7" s="137">
        <v>0.03</v>
      </c>
      <c r="P7" s="118"/>
    </row>
    <row r="8" spans="1:16" ht="18.75" x14ac:dyDescent="0.3">
      <c r="A8" s="125"/>
      <c r="B8" s="113"/>
      <c r="C8" s="113"/>
      <c r="D8" s="113"/>
      <c r="E8" s="113"/>
      <c r="F8" s="113"/>
      <c r="G8" s="124"/>
      <c r="H8" s="110"/>
      <c r="I8" s="110"/>
      <c r="J8" s="110"/>
      <c r="K8" s="110"/>
      <c r="L8" s="110"/>
      <c r="M8" s="110"/>
      <c r="N8" s="110"/>
      <c r="O8" s="110"/>
      <c r="P8" s="117"/>
    </row>
    <row r="9" spans="1:16" ht="15.75" x14ac:dyDescent="0.25">
      <c r="A9" s="113"/>
      <c r="B9" s="132" t="s">
        <v>158</v>
      </c>
      <c r="C9" s="132"/>
      <c r="D9" s="132"/>
      <c r="E9" s="132"/>
      <c r="F9" s="132"/>
      <c r="G9" s="132"/>
      <c r="H9" s="130"/>
      <c r="I9" s="130"/>
      <c r="J9" s="130"/>
      <c r="K9" s="130"/>
      <c r="L9" s="130"/>
      <c r="M9" s="130"/>
      <c r="N9" s="131"/>
      <c r="O9" s="131"/>
      <c r="P9" s="117"/>
    </row>
    <row r="10" spans="1:16" ht="15.75" x14ac:dyDescent="0.25">
      <c r="A10" s="113"/>
      <c r="B10" s="113"/>
      <c r="C10" s="113" t="s">
        <v>162</v>
      </c>
      <c r="D10" s="113"/>
      <c r="E10" s="113"/>
      <c r="F10" s="138">
        <v>2</v>
      </c>
      <c r="G10" s="113"/>
      <c r="H10" s="115"/>
      <c r="I10" s="116"/>
      <c r="J10" s="115"/>
      <c r="K10" s="142">
        <v>0</v>
      </c>
      <c r="L10" s="143"/>
      <c r="M10" s="143">
        <f>K10*12</f>
        <v>0</v>
      </c>
      <c r="N10" s="143">
        <f>M10*(1+$N$7)</f>
        <v>0</v>
      </c>
      <c r="O10" s="143">
        <f>N10*(1+$O$7)</f>
        <v>0</v>
      </c>
      <c r="P10" s="117"/>
    </row>
    <row r="11" spans="1:16" ht="15.75" x14ac:dyDescent="0.25">
      <c r="A11" s="113"/>
      <c r="B11" s="113"/>
      <c r="C11" s="113" t="s">
        <v>159</v>
      </c>
      <c r="D11" s="113"/>
      <c r="E11" s="113"/>
      <c r="F11" s="139">
        <v>2</v>
      </c>
      <c r="G11" s="113"/>
      <c r="H11" s="115"/>
      <c r="I11" s="116"/>
      <c r="J11" s="115"/>
      <c r="K11" s="144">
        <v>0</v>
      </c>
      <c r="L11" s="143"/>
      <c r="M11" s="143">
        <f>K11*12</f>
        <v>0</v>
      </c>
      <c r="N11" s="143">
        <f>M11*(1+$N$7)</f>
        <v>0</v>
      </c>
      <c r="O11" s="143">
        <f>N11*(1+$O$7)</f>
        <v>0</v>
      </c>
      <c r="P11" s="117"/>
    </row>
    <row r="12" spans="1:16" ht="15.75" x14ac:dyDescent="0.25">
      <c r="A12" s="113"/>
      <c r="B12" s="113"/>
      <c r="C12" s="113" t="s">
        <v>160</v>
      </c>
      <c r="D12" s="113"/>
      <c r="E12" s="113"/>
      <c r="F12" s="140"/>
      <c r="G12" s="113"/>
      <c r="H12" s="115"/>
      <c r="I12" s="116"/>
      <c r="J12" s="115"/>
      <c r="K12" s="145"/>
      <c r="L12" s="143"/>
      <c r="M12" s="143"/>
      <c r="N12" s="146"/>
      <c r="O12" s="146"/>
      <c r="P12" s="117"/>
    </row>
    <row r="13" spans="1:16" ht="15.75" x14ac:dyDescent="0.25">
      <c r="A13" s="113"/>
      <c r="B13" s="113"/>
      <c r="C13" s="113"/>
      <c r="D13" s="113" t="s">
        <v>161</v>
      </c>
      <c r="E13" s="113"/>
      <c r="F13" s="138">
        <v>10</v>
      </c>
      <c r="G13" s="113"/>
      <c r="H13" s="115"/>
      <c r="I13" s="116"/>
      <c r="J13" s="115"/>
      <c r="K13" s="145">
        <f>M13/12</f>
        <v>15600</v>
      </c>
      <c r="L13" s="143"/>
      <c r="M13" s="143">
        <f>G14*G15*52*F13</f>
        <v>187200</v>
      </c>
      <c r="N13" s="147">
        <f>M13*(1+$N$7)</f>
        <v>192816</v>
      </c>
      <c r="O13" s="147">
        <f>N13*(1+$O$7)</f>
        <v>198600.48</v>
      </c>
      <c r="P13" s="117"/>
    </row>
    <row r="14" spans="1:16" ht="15.75" x14ac:dyDescent="0.25">
      <c r="A14" s="113"/>
      <c r="B14" s="113"/>
      <c r="C14" s="113"/>
      <c r="D14" s="113"/>
      <c r="E14" s="113" t="s">
        <v>163</v>
      </c>
      <c r="F14" s="140"/>
      <c r="G14" s="163">
        <v>40</v>
      </c>
      <c r="H14" s="115"/>
      <c r="I14" s="116"/>
      <c r="J14" s="115"/>
      <c r="K14" s="145"/>
      <c r="L14" s="143"/>
      <c r="M14" s="143"/>
      <c r="N14" s="146"/>
      <c r="O14" s="146"/>
      <c r="P14" s="117"/>
    </row>
    <row r="15" spans="1:16" ht="15.75" x14ac:dyDescent="0.25">
      <c r="A15" s="113"/>
      <c r="B15" s="113"/>
      <c r="C15" s="113"/>
      <c r="D15" s="113"/>
      <c r="E15" s="113" t="s">
        <v>164</v>
      </c>
      <c r="F15" s="140"/>
      <c r="G15" s="135">
        <v>9</v>
      </c>
      <c r="H15" s="115"/>
      <c r="I15" s="116"/>
      <c r="J15" s="115"/>
      <c r="K15" s="145"/>
      <c r="L15" s="143"/>
      <c r="M15" s="143"/>
      <c r="N15" s="146"/>
      <c r="O15" s="146"/>
      <c r="P15" s="117"/>
    </row>
    <row r="16" spans="1:16" ht="15.75" x14ac:dyDescent="0.25">
      <c r="A16" s="113"/>
      <c r="B16" s="113"/>
      <c r="C16" s="113"/>
      <c r="D16" s="113" t="s">
        <v>165</v>
      </c>
      <c r="E16" s="113"/>
      <c r="F16" s="138">
        <v>10</v>
      </c>
      <c r="G16" s="113"/>
      <c r="H16" s="115"/>
      <c r="I16" s="116"/>
      <c r="J16" s="115"/>
      <c r="K16" s="145">
        <f>M16/12</f>
        <v>7800</v>
      </c>
      <c r="L16" s="143"/>
      <c r="M16" s="143">
        <f>G17*G18*52*F16</f>
        <v>93600</v>
      </c>
      <c r="N16" s="147">
        <f>M16*(1+N7)</f>
        <v>96408</v>
      </c>
      <c r="O16" s="147">
        <f>N16*(1+O7)</f>
        <v>99300.24</v>
      </c>
      <c r="P16" s="117"/>
    </row>
    <row r="17" spans="1:16" ht="15.75" x14ac:dyDescent="0.25">
      <c r="A17" s="113"/>
      <c r="B17" s="113"/>
      <c r="C17" s="113"/>
      <c r="D17" s="113"/>
      <c r="E17" s="113" t="s">
        <v>163</v>
      </c>
      <c r="F17" s="140"/>
      <c r="G17" s="163">
        <v>20</v>
      </c>
      <c r="H17" s="114"/>
      <c r="I17" s="126"/>
      <c r="J17" s="114"/>
      <c r="K17" s="148"/>
      <c r="L17" s="148"/>
      <c r="M17" s="148"/>
      <c r="N17" s="148"/>
      <c r="O17" s="149"/>
      <c r="P17" s="117"/>
    </row>
    <row r="18" spans="1:16" ht="15.75" x14ac:dyDescent="0.25">
      <c r="A18" s="113"/>
      <c r="B18" s="113"/>
      <c r="C18" s="113"/>
      <c r="D18" s="113"/>
      <c r="E18" s="113" t="s">
        <v>164</v>
      </c>
      <c r="F18" s="140"/>
      <c r="G18" s="135">
        <v>9</v>
      </c>
      <c r="H18" s="115"/>
      <c r="I18" s="116"/>
      <c r="J18" s="115"/>
      <c r="K18" s="143"/>
      <c r="L18" s="143"/>
      <c r="M18" s="143"/>
      <c r="N18" s="143"/>
      <c r="O18" s="149"/>
      <c r="P18" s="117"/>
    </row>
    <row r="19" spans="1:16" ht="16.5" thickBot="1" x14ac:dyDescent="0.3">
      <c r="A19" s="113"/>
      <c r="B19" s="113"/>
      <c r="C19" s="113" t="s">
        <v>166</v>
      </c>
      <c r="D19" s="113"/>
      <c r="E19" s="113"/>
      <c r="F19" s="140"/>
      <c r="G19" s="113"/>
      <c r="H19" s="114"/>
      <c r="I19" s="126"/>
      <c r="J19" s="114"/>
      <c r="K19" s="150">
        <v>0</v>
      </c>
      <c r="L19" s="148"/>
      <c r="M19" s="150">
        <f>K19*12</f>
        <v>0</v>
      </c>
      <c r="N19" s="150">
        <f>M19*(1+N7)</f>
        <v>0</v>
      </c>
      <c r="O19" s="151">
        <f>N19*(1+O7)</f>
        <v>0</v>
      </c>
      <c r="P19" s="117"/>
    </row>
    <row r="20" spans="1:16" s="123" customFormat="1" ht="15.75" x14ac:dyDescent="0.25">
      <c r="A20" s="112"/>
      <c r="B20" s="128" t="s">
        <v>167</v>
      </c>
      <c r="C20" s="128"/>
      <c r="D20" s="128"/>
      <c r="E20" s="128"/>
      <c r="F20" s="141">
        <f>SUM(F10:F19)</f>
        <v>24</v>
      </c>
      <c r="G20" s="128"/>
      <c r="H20" s="129"/>
      <c r="I20" s="129"/>
      <c r="J20" s="129"/>
      <c r="K20" s="152">
        <f>SUM(K10:K19)</f>
        <v>23400</v>
      </c>
      <c r="L20" s="153"/>
      <c r="M20" s="152">
        <f>SUM(M10:M19)</f>
        <v>280800</v>
      </c>
      <c r="N20" s="152">
        <f t="shared" ref="N20:O20" si="0">SUM(N10:N19)</f>
        <v>289224</v>
      </c>
      <c r="O20" s="152">
        <f t="shared" si="0"/>
        <v>297900.72000000003</v>
      </c>
      <c r="P20" s="127"/>
    </row>
    <row r="21" spans="1:16" ht="15.75" x14ac:dyDescent="0.25">
      <c r="A21" s="113"/>
      <c r="B21" s="113"/>
      <c r="C21" s="113"/>
      <c r="D21" s="113"/>
      <c r="E21" s="113"/>
      <c r="F21" s="113"/>
      <c r="G21" s="113"/>
      <c r="H21" s="115"/>
      <c r="I21" s="115"/>
      <c r="J21" s="115"/>
      <c r="K21" s="145"/>
      <c r="L21" s="143"/>
      <c r="M21" s="143"/>
      <c r="N21" s="143"/>
      <c r="O21" s="149"/>
      <c r="P21" s="117"/>
    </row>
    <row r="22" spans="1:16" ht="15.75" x14ac:dyDescent="0.25">
      <c r="A22" s="113"/>
      <c r="B22" s="132" t="s">
        <v>168</v>
      </c>
      <c r="C22" s="132"/>
      <c r="D22" s="132"/>
      <c r="E22" s="132"/>
      <c r="F22" s="132"/>
      <c r="G22" s="132"/>
      <c r="H22" s="130"/>
      <c r="I22" s="130"/>
      <c r="J22" s="130"/>
      <c r="K22" s="154"/>
      <c r="L22" s="155"/>
      <c r="M22" s="155"/>
      <c r="N22" s="155"/>
      <c r="O22" s="156"/>
      <c r="P22" s="117"/>
    </row>
    <row r="23" spans="1:16" ht="15.75" x14ac:dyDescent="0.25">
      <c r="A23" s="113"/>
      <c r="B23" s="113"/>
      <c r="C23" s="113" t="s">
        <v>169</v>
      </c>
      <c r="D23" s="113"/>
      <c r="E23" s="113"/>
      <c r="F23" s="113"/>
      <c r="G23" s="162">
        <v>6.2E-2</v>
      </c>
      <c r="H23" s="115"/>
      <c r="I23" s="116"/>
      <c r="J23" s="115"/>
      <c r="K23" s="145">
        <f>K20*G23</f>
        <v>1450.8</v>
      </c>
      <c r="L23" s="143"/>
      <c r="M23" s="143">
        <f>M20*$G$23</f>
        <v>17409.599999999999</v>
      </c>
      <c r="N23" s="143">
        <f t="shared" ref="N23:O23" si="1">N20*$G$23</f>
        <v>17931.887999999999</v>
      </c>
      <c r="O23" s="143">
        <f t="shared" si="1"/>
        <v>18469.844640000003</v>
      </c>
      <c r="P23" s="117"/>
    </row>
    <row r="24" spans="1:16" ht="15.75" x14ac:dyDescent="0.25">
      <c r="A24" s="113"/>
      <c r="B24" s="113"/>
      <c r="C24" s="113" t="s">
        <v>170</v>
      </c>
      <c r="D24" s="113"/>
      <c r="E24" s="113"/>
      <c r="F24" s="113"/>
      <c r="G24" s="162">
        <v>1.4500000000000001E-2</v>
      </c>
      <c r="H24" s="115"/>
      <c r="I24" s="116"/>
      <c r="J24" s="115"/>
      <c r="K24" s="145">
        <f>K20*G24</f>
        <v>339.3</v>
      </c>
      <c r="L24" s="143"/>
      <c r="M24" s="143">
        <f>M20*$G$24</f>
        <v>4071.6000000000004</v>
      </c>
      <c r="N24" s="143">
        <f t="shared" ref="N24:O24" si="2">N20*$G$24</f>
        <v>4193.7480000000005</v>
      </c>
      <c r="O24" s="143">
        <f t="shared" si="2"/>
        <v>4319.5604400000011</v>
      </c>
      <c r="P24" s="117"/>
    </row>
    <row r="25" spans="1:16" ht="15.75" x14ac:dyDescent="0.25">
      <c r="A25" s="113"/>
      <c r="B25" s="113"/>
      <c r="C25" s="113" t="s">
        <v>171</v>
      </c>
      <c r="D25" s="113"/>
      <c r="E25" s="113"/>
      <c r="F25" s="113"/>
      <c r="G25" s="162">
        <v>8.0000000000000004E-4</v>
      </c>
      <c r="H25" s="115"/>
      <c r="I25" s="145">
        <v>7000</v>
      </c>
      <c r="J25" s="115"/>
      <c r="K25" s="145">
        <f>F20*I25*G25/12</f>
        <v>11.200000000000001</v>
      </c>
      <c r="L25" s="143"/>
      <c r="M25" s="143">
        <f>K25*12</f>
        <v>134.4</v>
      </c>
      <c r="N25" s="143">
        <f t="shared" ref="N25:O27" si="3">M25</f>
        <v>134.4</v>
      </c>
      <c r="O25" s="149">
        <f t="shared" si="3"/>
        <v>134.4</v>
      </c>
      <c r="P25" s="117"/>
    </row>
    <row r="26" spans="1:16" ht="15.75" x14ac:dyDescent="0.25">
      <c r="A26" s="113"/>
      <c r="B26" s="113"/>
      <c r="C26" s="113" t="s">
        <v>172</v>
      </c>
      <c r="D26" s="113"/>
      <c r="E26" s="113"/>
      <c r="F26" s="113"/>
      <c r="G26" s="162">
        <v>2.7E-2</v>
      </c>
      <c r="H26" s="115"/>
      <c r="I26" s="145">
        <v>7000</v>
      </c>
      <c r="J26" s="115"/>
      <c r="K26" s="145">
        <f>F20*I26*G26/12</f>
        <v>378</v>
      </c>
      <c r="L26" s="143"/>
      <c r="M26" s="143">
        <f>K26*12</f>
        <v>4536</v>
      </c>
      <c r="N26" s="143">
        <f t="shared" si="3"/>
        <v>4536</v>
      </c>
      <c r="O26" s="149">
        <f t="shared" si="3"/>
        <v>4536</v>
      </c>
      <c r="P26" s="117"/>
    </row>
    <row r="27" spans="1:16" ht="15.75" x14ac:dyDescent="0.25">
      <c r="A27" s="113"/>
      <c r="B27" s="113"/>
      <c r="C27" s="113" t="s">
        <v>173</v>
      </c>
      <c r="D27" s="113"/>
      <c r="E27" s="113"/>
      <c r="F27" s="113"/>
      <c r="G27" s="162"/>
      <c r="H27" s="115"/>
      <c r="I27" s="116"/>
      <c r="J27" s="115"/>
      <c r="K27" s="145">
        <f>K20*G27</f>
        <v>0</v>
      </c>
      <c r="L27" s="143"/>
      <c r="M27" s="143">
        <f>K27*12</f>
        <v>0</v>
      </c>
      <c r="N27" s="143">
        <f t="shared" si="3"/>
        <v>0</v>
      </c>
      <c r="O27" s="149">
        <f t="shared" si="3"/>
        <v>0</v>
      </c>
      <c r="P27" s="117"/>
    </row>
    <row r="28" spans="1:16" ht="15.75" x14ac:dyDescent="0.25">
      <c r="A28" s="113"/>
      <c r="B28" s="113"/>
      <c r="C28" s="113" t="s">
        <v>174</v>
      </c>
      <c r="D28" s="113"/>
      <c r="E28" s="113"/>
      <c r="F28" s="113"/>
      <c r="G28" s="162"/>
      <c r="H28" s="115"/>
      <c r="I28" s="116"/>
      <c r="J28" s="115"/>
      <c r="K28" s="145">
        <f>G28*$K$20</f>
        <v>0</v>
      </c>
      <c r="L28" s="143"/>
      <c r="M28" s="143">
        <f>K28*12</f>
        <v>0</v>
      </c>
      <c r="N28" s="145">
        <f>M28*(1+$N$7)</f>
        <v>0</v>
      </c>
      <c r="O28" s="157">
        <f>N28*(1+$O$7)</f>
        <v>0</v>
      </c>
      <c r="P28" s="117"/>
    </row>
    <row r="29" spans="1:16" ht="15.75" x14ac:dyDescent="0.25">
      <c r="A29" s="113"/>
      <c r="B29" s="113"/>
      <c r="C29" s="113" t="s">
        <v>175</v>
      </c>
      <c r="D29" s="113"/>
      <c r="E29" s="113"/>
      <c r="F29" s="113"/>
      <c r="G29" s="162"/>
      <c r="H29" s="115"/>
      <c r="I29" s="116"/>
      <c r="J29" s="115"/>
      <c r="K29" s="145">
        <f t="shared" ref="K29:K30" si="4">G29*$K$20</f>
        <v>0</v>
      </c>
      <c r="L29" s="143"/>
      <c r="M29" s="143">
        <f t="shared" ref="M29:M30" si="5">K29*12</f>
        <v>0</v>
      </c>
      <c r="N29" s="145">
        <f t="shared" ref="N29:N30" si="6">M29*(1+$N$7)</f>
        <v>0</v>
      </c>
      <c r="O29" s="157">
        <f t="shared" ref="O29:O30" si="7">N29*(1+$O$7)</f>
        <v>0</v>
      </c>
      <c r="P29" s="117"/>
    </row>
    <row r="30" spans="1:16" ht="16.5" thickBot="1" x14ac:dyDescent="0.3">
      <c r="A30" s="113"/>
      <c r="B30" s="113"/>
      <c r="C30" s="113" t="s">
        <v>176</v>
      </c>
      <c r="D30" s="113"/>
      <c r="E30" s="113"/>
      <c r="F30" s="113"/>
      <c r="G30" s="162">
        <v>0.04</v>
      </c>
      <c r="H30" s="115"/>
      <c r="I30" s="116"/>
      <c r="J30" s="115"/>
      <c r="K30" s="158">
        <f t="shared" si="4"/>
        <v>936</v>
      </c>
      <c r="L30" s="143"/>
      <c r="M30" s="159">
        <f t="shared" si="5"/>
        <v>11232</v>
      </c>
      <c r="N30" s="158">
        <f t="shared" si="6"/>
        <v>11568.960000000001</v>
      </c>
      <c r="O30" s="151">
        <f t="shared" si="7"/>
        <v>11916.028800000002</v>
      </c>
      <c r="P30" s="117"/>
    </row>
    <row r="31" spans="1:16" ht="15.75" x14ac:dyDescent="0.25">
      <c r="A31" s="113"/>
      <c r="B31" s="128" t="s">
        <v>177</v>
      </c>
      <c r="C31" s="128"/>
      <c r="D31" s="128"/>
      <c r="E31" s="128"/>
      <c r="F31" s="128"/>
      <c r="G31" s="128"/>
      <c r="H31" s="129"/>
      <c r="I31" s="129"/>
      <c r="J31" s="129"/>
      <c r="K31" s="153">
        <f>SUM(K23:K30)</f>
        <v>3115.3</v>
      </c>
      <c r="L31" s="153"/>
      <c r="M31" s="153">
        <f>SUM(M23:M30)</f>
        <v>37383.599999999999</v>
      </c>
      <c r="N31" s="153">
        <f t="shared" ref="N31:O31" si="8">SUM(N23:N30)</f>
        <v>38364.995999999999</v>
      </c>
      <c r="O31" s="153">
        <f t="shared" si="8"/>
        <v>39375.833880000006</v>
      </c>
      <c r="P31" s="117"/>
    </row>
    <row r="32" spans="1:16" ht="18.75" x14ac:dyDescent="0.3">
      <c r="A32" s="113"/>
      <c r="B32" s="113"/>
      <c r="C32" s="113"/>
      <c r="D32" s="113"/>
      <c r="E32" s="113"/>
      <c r="F32" s="113"/>
      <c r="G32" s="113"/>
      <c r="H32" s="117"/>
      <c r="I32" s="117"/>
      <c r="J32" s="117"/>
      <c r="K32" s="149"/>
      <c r="L32" s="149"/>
      <c r="M32" s="149"/>
      <c r="N32" s="149"/>
      <c r="O32" s="149"/>
      <c r="P32" s="119"/>
    </row>
    <row r="33" spans="1:16" ht="15.75" thickBot="1" x14ac:dyDescent="0.3">
      <c r="A33" s="113"/>
      <c r="B33" s="133" t="s">
        <v>178</v>
      </c>
      <c r="C33" s="133"/>
      <c r="D33" s="133"/>
      <c r="E33" s="133"/>
      <c r="F33" s="133"/>
      <c r="G33" s="133"/>
      <c r="H33" s="134"/>
      <c r="I33" s="134"/>
      <c r="J33" s="134"/>
      <c r="K33" s="160">
        <f>K31+K20</f>
        <v>26515.3</v>
      </c>
      <c r="L33" s="161"/>
      <c r="M33" s="160">
        <f>M31+M20</f>
        <v>318183.59999999998</v>
      </c>
      <c r="N33" s="160">
        <f t="shared" ref="N33:O33" si="9">N31+N20</f>
        <v>327588.99599999998</v>
      </c>
      <c r="O33" s="160">
        <f t="shared" si="9"/>
        <v>337276.55388000002</v>
      </c>
      <c r="P33" s="117"/>
    </row>
    <row r="34" spans="1:16" ht="15.75" thickTop="1" x14ac:dyDescent="0.25">
      <c r="A34" s="113"/>
      <c r="B34" s="113"/>
      <c r="C34" s="113"/>
      <c r="D34" s="113"/>
      <c r="E34" s="113"/>
      <c r="F34" s="113"/>
      <c r="G34" s="113"/>
      <c r="H34" s="117"/>
      <c r="I34" s="117"/>
      <c r="J34" s="117"/>
      <c r="K34" s="117"/>
      <c r="L34" s="117"/>
      <c r="M34" s="117"/>
      <c r="N34" s="117"/>
      <c r="O34" s="117"/>
      <c r="P34" s="117"/>
    </row>
    <row r="35" spans="1:16" x14ac:dyDescent="0.25">
      <c r="A35" s="125"/>
      <c r="B35" s="125"/>
      <c r="C35" s="125"/>
      <c r="D35" s="125"/>
      <c r="E35" s="125"/>
      <c r="F35" s="125"/>
      <c r="G35" s="125"/>
    </row>
  </sheetData>
  <mergeCells count="3">
    <mergeCell ref="B5:E5"/>
    <mergeCell ref="K2:O2"/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Startup Expenses</vt:lpstr>
      <vt:lpstr>Income Statement</vt:lpstr>
      <vt:lpstr>Balance Sheet</vt:lpstr>
      <vt:lpstr>Cash Flow Statement</vt:lpstr>
      <vt:lpstr>Payroll Expenses</vt:lpstr>
    </vt:vector>
  </TitlesOfParts>
  <Company>Smartsheet.com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Diana Ramos</cp:lastModifiedBy>
  <cp:lastPrinted>2016-01-29T19:39:13Z</cp:lastPrinted>
  <dcterms:created xsi:type="dcterms:W3CDTF">2016-01-29T18:09:47Z</dcterms:created>
  <dcterms:modified xsi:type="dcterms:W3CDTF">2016-02-09T19:10:23Z</dcterms:modified>
</cp:coreProperties>
</file>